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5870" documentId="13_ncr:1_{F6CB121F-512D-4AA6-A0C1-0FB36C537598}" xr6:coauthVersionLast="47" xr6:coauthVersionMax="47" xr10:uidLastSave="{7E0FBD5B-AC64-4BA8-83AE-3BB88D808B12}"/>
  <bookViews>
    <workbookView xWindow="-109" yWindow="-109" windowWidth="26301" windowHeight="14169" firstSheet="3"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 i="1" l="1"/>
  <c r="I5" i="1"/>
  <c r="G6" i="6"/>
  <c r="G7" i="6"/>
  <c r="G8" i="6"/>
  <c r="G9" i="6"/>
  <c r="G4" i="4"/>
  <c r="G5" i="4"/>
  <c r="G6" i="4"/>
  <c r="B4" i="4"/>
  <c r="I4" i="4"/>
  <c r="J4" i="4"/>
  <c r="L4" i="4"/>
  <c r="B5" i="4"/>
  <c r="I5" i="4"/>
  <c r="J5" i="4"/>
  <c r="L5" i="4"/>
  <c r="B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G3" i="3"/>
  <c r="G4" i="3"/>
  <c r="G5" i="3"/>
  <c r="G6" i="3"/>
  <c r="I3" i="4"/>
  <c r="J3" i="4"/>
  <c r="I3" i="6"/>
  <c r="I4" i="6"/>
  <c r="L3" i="3"/>
  <c r="J3" i="3"/>
  <c r="I3" i="3"/>
  <c r="B3" i="3"/>
  <c r="L3" i="6"/>
  <c r="L4" i="6"/>
  <c r="L2" i="6"/>
  <c r="J4" i="6"/>
  <c r="J3" i="6"/>
  <c r="J2" i="6"/>
  <c r="I2" i="6"/>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L70" i="5"/>
  <c r="J70" i="5"/>
  <c r="I70" i="5"/>
  <c r="G70" i="5"/>
  <c r="B70"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L4" i="5"/>
  <c r="L5" i="5"/>
  <c r="L6" i="5"/>
  <c r="L7" i="5"/>
  <c r="L8" i="5"/>
  <c r="L9" i="5"/>
  <c r="L10" i="5"/>
  <c r="L11" i="5"/>
  <c r="L12" i="5"/>
  <c r="L13" i="5"/>
  <c r="L14" i="5"/>
  <c r="L15" i="5"/>
  <c r="L16" i="5"/>
  <c r="L17" i="5"/>
  <c r="L18" i="5"/>
  <c r="L19" i="5"/>
  <c r="L20" i="5"/>
  <c r="L21" i="5"/>
  <c r="L22" i="5"/>
  <c r="J4" i="5"/>
  <c r="J5" i="5"/>
  <c r="J6" i="5"/>
  <c r="J7" i="5"/>
  <c r="J8" i="5"/>
  <c r="J9" i="5"/>
  <c r="J10" i="5"/>
  <c r="J11" i="5"/>
  <c r="J12" i="5"/>
  <c r="J13" i="5"/>
  <c r="J14" i="5"/>
  <c r="J15" i="5"/>
  <c r="J16" i="5"/>
  <c r="J17" i="5"/>
  <c r="J18" i="5"/>
  <c r="J19" i="5"/>
  <c r="J20" i="5"/>
  <c r="J21" i="5"/>
  <c r="J22" i="5"/>
  <c r="I4" i="5"/>
  <c r="I5" i="5"/>
  <c r="I6" i="5"/>
  <c r="I7" i="5"/>
  <c r="I8" i="5"/>
  <c r="I9" i="5"/>
  <c r="I10" i="5"/>
  <c r="I11" i="5"/>
  <c r="I12" i="5"/>
  <c r="I13" i="5"/>
  <c r="I14" i="5"/>
  <c r="I15" i="5"/>
  <c r="I16" i="5"/>
  <c r="I17" i="5"/>
  <c r="I18" i="5"/>
  <c r="I19" i="5"/>
  <c r="I20" i="5"/>
  <c r="I21" i="5"/>
  <c r="I22" i="5"/>
  <c r="G4" i="5"/>
  <c r="G5" i="5"/>
  <c r="G6" i="5"/>
  <c r="G7" i="5"/>
  <c r="G8" i="5"/>
  <c r="G9" i="5"/>
  <c r="G10" i="5"/>
  <c r="G11" i="5"/>
  <c r="G12" i="5"/>
  <c r="G13" i="5"/>
  <c r="G14" i="5"/>
  <c r="G15" i="5"/>
  <c r="G16" i="5"/>
  <c r="G17" i="5"/>
  <c r="G18" i="5"/>
  <c r="G19" i="5"/>
  <c r="G20" i="5"/>
  <c r="G21" i="5"/>
  <c r="G22" i="5"/>
  <c r="B4" i="5"/>
  <c r="B5" i="5"/>
  <c r="B6" i="5"/>
  <c r="B7" i="5"/>
  <c r="B8" i="5"/>
  <c r="B9" i="5"/>
  <c r="B10" i="5"/>
  <c r="B11" i="5"/>
  <c r="B12" i="5"/>
  <c r="B13" i="5"/>
  <c r="B14" i="5"/>
  <c r="B15" i="5"/>
  <c r="B16" i="5"/>
  <c r="B17" i="5"/>
  <c r="B18" i="5"/>
  <c r="B19" i="5"/>
  <c r="B20" i="5"/>
  <c r="B21" i="5"/>
  <c r="B22"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I6" i="6"/>
  <c r="J6" i="6"/>
  <c r="L6" i="6"/>
  <c r="B7" i="6"/>
  <c r="I7" i="6"/>
  <c r="J7" i="6"/>
  <c r="L7" i="6"/>
  <c r="B8" i="6"/>
  <c r="I8" i="6"/>
  <c r="J8" i="6"/>
  <c r="L8" i="6"/>
  <c r="B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2"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L2"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J2"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I2"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I3"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B2" i="5"/>
  <c r="G2" i="5"/>
  <c r="I2" i="5"/>
  <c r="J2" i="5"/>
  <c r="G2"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alcChain>
</file>

<file path=xl/sharedStrings.xml><?xml version="1.0" encoding="utf-8"?>
<sst xmlns="http://schemas.openxmlformats.org/spreadsheetml/2006/main" count="178584" uniqueCount="39076">
  <si>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</si>
  <si>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</si>
  <si>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</si>
  <si>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</si>
  <si>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</si>
  <si>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</si>
  <si>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</si>
  <si>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</si>
  <si>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</si>
  <si>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</si>
  <si>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</si>
  <si>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</si>
  <si>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</si>
  <si>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</si>
  <si>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</si>
  <si>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</si>
  <si>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</si>
  <si>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</si>
  <si>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</si>
  <si>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</si>
  <si>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</si>
  <si>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</si>
  <si>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</si>
  <si>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</si>
  <si>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</si>
  <si>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</si>
  <si>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</si>
  <si>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</si>
  <si>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</si>
  <si>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</si>
  <si>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</si>
  <si>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</si>
  <si>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</si>
  <si>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</si>
  <si>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</si>
  <si>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</si>
  <si>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</si>
  <si>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</si>
  <si>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</si>
  <si>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</si>
  <si>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</si>
  <si>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</si>
  <si>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</si>
  <si>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</si>
  <si>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</si>
  <si>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</si>
  <si>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</si>
  <si>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</si>
  <si>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</si>
  <si>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</si>
  <si>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</si>
  <si>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</si>
  <si>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</si>
  <si>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</si>
  <si>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</si>
  <si>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</si>
  <si>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</si>
  <si>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</si>
  <si>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</si>
  <si>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</si>
  <si>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</si>
  <si>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</si>
  <si>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</si>
  <si>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</si>
  <si>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</si>
  <si>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</si>
  <si>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</si>
  <si>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</si>
  <si>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</si>
  <si>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</si>
  <si>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</si>
  <si>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</si>
  <si>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</si>
  <si>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</si>
  <si>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</si>
  <si>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</si>
  <si>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</si>
  <si>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</si>
  <si>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</si>
  <si>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</si>
  <si>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</si>
  <si>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</si>
  <si>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</si>
  <si>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</si>
  <si>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</si>
  <si>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</si>
  <si>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</si>
  <si>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</si>
  <si>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</si>
  <si>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</si>
  <si>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</si>
  <si>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</si>
  <si>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</si>
  <si>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</si>
  <si>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</si>
  <si>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</si>
  <si>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</si>
  <si>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</si>
  <si>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</si>
  <si>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</si>
  <si>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</si>
  <si>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</si>
  <si>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</si>
  <si>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</si>
  <si>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</si>
  <si>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</si>
  <si>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</si>
  <si>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</si>
  <si>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</si>
  <si>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</si>
  <si>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</si>
  <si>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</si>
  <si>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</si>
  <si>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</si>
  <si>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</si>
  <si>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</si>
  <si>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</si>
  <si>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</si>
  <si>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</si>
  <si>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</si>
  <si>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</si>
  <si>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</si>
  <si>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</si>
  <si>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</si>
  <si>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</si>
  <si>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</si>
  <si>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</si>
  <si>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</si>
  <si>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</si>
  <si>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</si>
  <si>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</si>
  <si>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</si>
  <si>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</si>
  <si>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</si>
  <si>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</si>
  <si>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</si>
  <si>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</si>
  <si>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</si>
  <si>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</si>
  <si>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</si>
  <si>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</si>
  <si>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</si>
  <si>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</si>
  <si>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</si>
  <si>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</si>
  <si>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</si>
  <si>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</si>
  <si>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</si>
  <si>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</si>
  <si>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</si>
  <si>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</si>
  <si>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</si>
  <si>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</si>
  <si>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</si>
  <si>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</si>
  <si>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</si>
  <si>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</si>
  <si>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</si>
  <si>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</si>
  <si>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</si>
  <si>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</si>
  <si>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</si>
  <si>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</si>
  <si>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</si>
  <si>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</si>
  <si>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</si>
  <si>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</si>
  <si>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</si>
  <si>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</si>
  <si>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</si>
  <si>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</si>
  <si>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</si>
  <si>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</si>
  <si>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</si>
  <si>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</si>
  <si>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</si>
  <si>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</si>
  <si>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</si>
  <si>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</si>
  <si>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</si>
  <si>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</si>
  <si>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</si>
  <si>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</si>
  <si>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</si>
  <si>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</si>
  <si>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</si>
  <si>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</si>
  <si>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</si>
  <si>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</si>
  <si>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</si>
  <si>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</si>
  <si>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</si>
  <si>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</si>
  <si>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</si>
  <si>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</si>
  <si>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</si>
  <si>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</si>
  <si>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</si>
  <si>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</si>
  <si>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</si>
  <si>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</si>
  <si>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</si>
  <si>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</si>
  <si>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</si>
  <si>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</si>
  <si>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</si>
  <si>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</si>
  <si>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</si>
  <si>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</si>
  <si>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</si>
  <si>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</si>
  <si>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</si>
  <si>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</si>
  <si>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</si>
  <si>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</si>
  <si>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</si>
  <si>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</si>
  <si>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</si>
  <si>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</si>
  <si>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</si>
  <si>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</si>
  <si>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</si>
  <si>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</si>
  <si>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</si>
  <si>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</si>
  <si>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</si>
  <si>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</si>
  <si>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</si>
  <si>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</si>
  <si>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</si>
  <si>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</si>
  <si>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</si>
  <si>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</si>
  <si>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</si>
  <si>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</si>
  <si>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</si>
  <si>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</si>
  <si>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</si>
  <si>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</si>
  <si>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</si>
  <si>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</si>
  <si>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</si>
  <si>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</si>
  <si>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</si>
  <si>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</si>
  <si>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</si>
  <si>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</si>
  <si>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</si>
  <si>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</si>
  <si>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</si>
  <si>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</si>
  <si>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</si>
  <si>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</si>
  <si>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</si>
  <si>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</si>
  <si>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</si>
  <si>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</si>
  <si>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</si>
  <si>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</si>
  <si>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</si>
  <si>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</si>
  <si>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</si>
  <si>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</si>
  <si>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</si>
  <si>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</si>
  <si>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</si>
  <si>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</si>
  <si>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</si>
  <si>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</si>
  <si>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</si>
  <si>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</si>
  <si>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</si>
  <si>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</si>
  <si>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</si>
  <si>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</si>
  <si>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</si>
  <si>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</si>
  <si>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</si>
  <si>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</si>
  <si>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</si>
  <si>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</si>
  <si>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</si>
  <si>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</si>
  <si>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</si>
  <si>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</si>
  <si>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</si>
  <si>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</si>
  <si>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</si>
  <si>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</si>
  <si>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</si>
  <si>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</si>
  <si>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</si>
  <si>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</si>
  <si>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</si>
  <si>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</si>
  <si>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</si>
  <si>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</si>
  <si>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</si>
  <si>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</si>
  <si>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</si>
  <si>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</si>
  <si>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</si>
  <si>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</si>
  <si>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</si>
  <si>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</si>
  <si>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</si>
  <si>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</si>
  <si>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</si>
  <si>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</si>
  <si>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</si>
  <si>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</si>
  <si>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</si>
  <si>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</si>
  <si>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</si>
  <si>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</si>
  <si>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</si>
  <si>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</si>
  <si>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</si>
  <si>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</si>
  <si>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</si>
  <si>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</si>
  <si>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</si>
  <si>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</si>
  <si>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</si>
  <si>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</si>
  <si>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</si>
  <si>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</si>
  <si>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</si>
  <si>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</si>
  <si>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</si>
  <si>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</si>
  <si>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</si>
  <si>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</si>
  <si>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</si>
  <si>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</si>
  <si>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</si>
  <si>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</si>
  <si>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</si>
  <si>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</si>
  <si>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</si>
  <si>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</si>
  <si>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</si>
  <si>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</si>
  <si>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</si>
  <si>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</si>
  <si>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</si>
  <si>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</si>
  <si>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</si>
  <si>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</si>
  <si>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</si>
  <si>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</si>
  <si>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</si>
  <si>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</si>
  <si>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</si>
  <si>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</si>
  <si>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</si>
  <si>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</si>
  <si>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</si>
  <si>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</si>
  <si>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</si>
  <si>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</si>
  <si>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</si>
  <si>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</si>
  <si>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</si>
  <si>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</si>
  <si>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</si>
  <si>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</si>
  <si>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</si>
  <si>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</si>
  <si>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</si>
  <si>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</si>
  <si>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</si>
  <si>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</si>
  <si>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</si>
  <si>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</si>
  <si>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</si>
  <si>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</si>
  <si>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</si>
  <si>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</si>
  <si>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</si>
  <si>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</si>
  <si>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</si>
  <si>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</si>
  <si>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</si>
  <si>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</si>
  <si>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</si>
  <si>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</si>
  <si>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</si>
  <si>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</si>
  <si>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</si>
  <si>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</si>
  <si>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</si>
  <si>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</si>
  <si>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</si>
  <si>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</si>
  <si>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</si>
  <si>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</si>
  <si>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</si>
  <si>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</si>
  <si>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</si>
  <si>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</si>
  <si>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</si>
  <si>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</si>
  <si>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</si>
  <si>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</si>
  <si>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</si>
  <si>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</si>
  <si>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</si>
  <si>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</si>
  <si>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</si>
  <si>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</si>
  <si>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</si>
  <si>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</si>
  <si>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</si>
  <si>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</si>
  <si>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</si>
  <si>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</si>
  <si>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</si>
  <si>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</si>
  <si>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</si>
  <si>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</si>
  <si>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</si>
  <si>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</si>
  <si>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</si>
  <si>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</si>
  <si>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</si>
  <si>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</si>
  <si>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</si>
  <si>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</si>
  <si>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</si>
  <si>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</si>
  <si>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</si>
  <si>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</si>
  <si>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</si>
  <si>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</si>
  <si>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</si>
  <si>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</si>
  <si>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</si>
  <si>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</si>
  <si>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</si>
  <si>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</si>
  <si>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</si>
  <si>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</si>
  <si>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</si>
  <si>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</si>
  <si>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</si>
  <si>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</si>
  <si>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</si>
  <si>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</si>
  <si>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</si>
  <si>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</si>
  <si>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</si>
  <si>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</si>
  <si>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</si>
  <si>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</si>
  <si>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</si>
  <si>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</si>
  <si>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</si>
  <si>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</si>
  <si>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</si>
  <si>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</si>
  <si>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</si>
  <si>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</si>
  <si>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</si>
  <si>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</si>
  <si>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</si>
  <si>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</si>
  <si>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</si>
  <si>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</si>
  <si>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</si>
  <si>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</si>
  <si>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</si>
  <si>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</si>
  <si>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</si>
  <si>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</si>
  <si>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</si>
  <si>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</si>
  <si>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</si>
  <si>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</si>
  <si>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</si>
  <si>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</si>
  <si>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</si>
  <si>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</si>
  <si>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</si>
  <si>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</si>
  <si>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</si>
  <si>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</si>
  <si>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</si>
  <si>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</si>
  <si>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</si>
  <si>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</si>
  <si>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</si>
  <si>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</si>
  <si>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</si>
  <si>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</si>
  <si>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</si>
  <si>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</si>
  <si>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</si>
  <si>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</si>
  <si>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</si>
  <si>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</si>
  <si>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</si>
  <si>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</si>
  <si>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</si>
  <si>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</si>
  <si>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</si>
  <si>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</si>
  <si>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</si>
  <si>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</si>
  <si>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</si>
  <si>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</si>
  <si>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</si>
  <si>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</si>
  <si>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</si>
  <si>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</si>
  <si>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</si>
  <si>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</si>
  <si>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</si>
  <si>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</si>
  <si>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</si>
  <si>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</si>
  <si>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</si>
  <si>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</si>
  <si>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</si>
  <si>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</si>
  <si>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</si>
  <si>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</si>
  <si>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</si>
  <si>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</si>
  <si>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</si>
  <si>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</si>
  <si>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</si>
  <si>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</si>
  <si>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</si>
  <si>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</si>
  <si>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</si>
  <si>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</si>
  <si>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</si>
  <si>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</si>
  <si>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</si>
  <si>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</si>
  <si>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</si>
  <si>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</si>
  <si>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</si>
  <si>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</si>
  <si>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</si>
  <si>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</si>
  <si>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</si>
  <si>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</si>
  <si>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</si>
  <si>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</si>
  <si>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</si>
  <si>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</si>
  <si>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</si>
  <si>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</si>
  <si>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</si>
  <si>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</si>
  <si>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</si>
  <si>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</si>
  <si>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</si>
  <si>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</si>
  <si>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</si>
  <si>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</si>
  <si>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</si>
  <si>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</si>
  <si>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</si>
  <si>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</si>
  <si>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</si>
  <si>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</si>
  <si>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</si>
  <si>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</si>
  <si>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</si>
  <si>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</si>
  <si>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</si>
  <si>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</si>
  <si>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</si>
  <si>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</si>
  <si>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</si>
  <si>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</si>
  <si>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</si>
  <si>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</si>
  <si>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</si>
  <si>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</si>
  <si>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</si>
  <si>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</si>
  <si>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</si>
  <si>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</si>
  <si>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</si>
  <si>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</si>
  <si>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</si>
  <si>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</si>
  <si>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</si>
  <si>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</si>
  <si>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</si>
  <si>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</si>
  <si>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</si>
  <si>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</si>
  <si>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</si>
  <si>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</si>
  <si>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</si>
  <si>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</si>
  <si>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</si>
  <si>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</si>
  <si>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</si>
  <si>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</si>
  <si>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</si>
  <si>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</si>
  <si>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</si>
  <si>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</si>
  <si>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</si>
  <si>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</si>
  <si>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</si>
  <si>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</si>
  <si>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</si>
  <si>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</si>
  <si>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</si>
  <si>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</si>
  <si>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</si>
  <si>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</si>
  <si>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</si>
  <si>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</si>
  <si>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</si>
  <si>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</si>
  <si>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</si>
  <si>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</si>
  <si>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</si>
  <si>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</si>
  <si>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</si>
  <si>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</si>
  <si>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</si>
  <si>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</si>
  <si>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</si>
  <si>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</si>
  <si>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</si>
  <si>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</si>
  <si>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</si>
  <si>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</si>
  <si>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</si>
  <si>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</si>
  <si>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</si>
  <si>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</si>
  <si>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</si>
  <si>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</si>
  <si>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</si>
  <si>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</si>
  <si>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</si>
  <si>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</si>
  <si>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</si>
  <si>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</si>
  <si>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</si>
  <si>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</si>
  <si>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</si>
  <si>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</si>
  <si>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</si>
  <si>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</si>
  <si>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</si>
  <si>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</si>
  <si>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</si>
  <si>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</si>
  <si>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</si>
  <si>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</si>
  <si>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</si>
  <si>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</si>
  <si>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</si>
  <si>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</si>
  <si>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</si>
  <si>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</si>
  <si>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</si>
  <si>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</si>
  <si>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</si>
  <si>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</si>
  <si>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</si>
  <si>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</si>
  <si>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</si>
  <si>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</si>
  <si>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</si>
  <si>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</si>
  <si>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</si>
  <si>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</si>
  <si>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</si>
  <si>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</si>
  <si>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</si>
  <si>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</si>
  <si>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</si>
  <si>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</si>
  <si>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</si>
  <si>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</si>
  <si>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</si>
  <si>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</si>
  <si>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</si>
  <si>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</si>
  <si>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</si>
  <si>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</si>
  <si>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</si>
  <si>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</si>
  <si>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</si>
  <si>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</si>
  <si>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</si>
  <si>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</si>
  <si>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</si>
  <si>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</si>
  <si>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</si>
  <si>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</si>
  <si>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</si>
  <si>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</si>
  <si>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</si>
  <si>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</si>
  <si>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</si>
  <si>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</si>
  <si>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</si>
  <si>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</si>
  <si>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</si>
  <si>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</si>
  <si>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</si>
  <si>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</si>
  <si>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</si>
  <si>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</si>
  <si>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</si>
  <si>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</si>
  <si>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</si>
  <si>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</si>
  <si>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</si>
  <si>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</si>
  <si>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</si>
  <si>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</si>
  <si>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</si>
  <si>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</si>
  <si>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</si>
  <si>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</si>
  <si>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</si>
  <si>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</si>
  <si>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</si>
  <si>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</si>
  <si>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</si>
  <si>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</si>
  <si>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</si>
  <si>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</si>
  <si>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</si>
  <si>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</si>
  <si>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</si>
  <si>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</si>
  <si>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</si>
  <si>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</si>
  <si>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</si>
  <si>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</si>
  <si>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</si>
  <si>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</si>
  <si>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</si>
  <si>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</si>
  <si>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</si>
  <si>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</si>
  <si>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</si>
  <si>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</si>
  <si>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</si>
  <si>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</si>
  <si>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</si>
  <si>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</si>
  <si>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</si>
  <si>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</si>
  <si>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</si>
  <si>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</si>
  <si>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</si>
  <si>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</si>
  <si>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</si>
  <si>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</si>
  <si>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</si>
  <si>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</si>
  <si>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</si>
  <si>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</si>
  <si>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</si>
  <si>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</si>
  <si>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</si>
  <si>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</si>
  <si>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</si>
  <si>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</si>
  <si>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</si>
  <si>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</si>
  <si>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</si>
  <si>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</si>
  <si>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</si>
  <si>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</si>
  <si>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</si>
  <si>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</si>
  <si>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</si>
  <si>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</si>
  <si>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</si>
  <si>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</si>
  <si>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</si>
  <si>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</si>
  <si>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</si>
  <si>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</si>
  <si>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</si>
  <si>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</si>
  <si>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</si>
  <si>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</si>
  <si>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</si>
  <si>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</si>
  <si>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</si>
  <si>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</si>
  <si>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</si>
  <si>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</si>
  <si>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</si>
  <si>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</si>
  <si>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</si>
  <si>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</si>
  <si>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</si>
  <si>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</si>
  <si>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</si>
  <si>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</si>
  <si>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</si>
  <si>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</si>
  <si>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</si>
  <si>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</si>
  <si>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</si>
  <si>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</si>
  <si>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</si>
  <si>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</si>
  <si>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</si>
  <si>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</si>
  <si>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</si>
  <si>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</si>
  <si>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</si>
  <si>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</si>
  <si>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</si>
  <si>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</si>
  <si>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</si>
  <si>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</si>
  <si>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</si>
  <si>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</si>
  <si>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</si>
  <si>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</si>
  <si>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</si>
  <si>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</si>
  <si>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</si>
  <si>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</si>
  <si>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</si>
  <si>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</si>
  <si>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</si>
  <si>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</si>
  <si>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</si>
  <si>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</si>
  <si>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</si>
  <si>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</si>
  <si>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</si>
  <si>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</si>
  <si>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</si>
  <si>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</si>
  <si>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</si>
  <si>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</si>
  <si>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</si>
  <si>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</si>
  <si>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</si>
  <si>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</si>
  <si>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</si>
  <si>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</si>
  <si>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</si>
  <si>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</si>
  <si>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</si>
  <si>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</si>
  <si>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</si>
  <si>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</si>
  <si>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</si>
  <si>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</si>
  <si>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</si>
  <si>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</si>
  <si>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</si>
  <si>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</si>
  <si>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</si>
  <si>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</si>
  <si>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</si>
  <si>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</si>
  <si>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</si>
  <si>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</si>
  <si>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</si>
  <si>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</si>
  <si>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</si>
  <si>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</si>
  <si>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</si>
  <si>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</si>
  <si>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</si>
  <si>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</si>
  <si>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</si>
  <si>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</si>
  <si>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</si>
  <si>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</si>
  <si>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</si>
  <si>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</si>
  <si>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</si>
  <si>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</si>
  <si>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</si>
  <si>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</si>
  <si>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</si>
  <si>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</si>
  <si>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</si>
  <si>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</si>
  <si>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</si>
  <si>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</si>
  <si>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</si>
  <si>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</si>
  <si>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</si>
  <si>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</si>
  <si>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</si>
  <si>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</si>
  <si>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</si>
  <si>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</si>
  <si>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</si>
  <si>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</si>
  <si>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</si>
  <si>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</si>
  <si>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</si>
  <si>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</si>
  <si>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</si>
  <si>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</si>
  <si>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</si>
  <si>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</si>
  <si>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</si>
  <si>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</si>
  <si>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</si>
  <si>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</si>
  <si>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</si>
  <si>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</si>
  <si>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</si>
  <si>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</si>
  <si>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</si>
  <si>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</si>
  <si>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</si>
  <si>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</si>
  <si>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</si>
  <si>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</si>
  <si>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</si>
  <si>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</si>
  <si>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</si>
  <si>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</si>
  <si>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</si>
  <si>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</si>
  <si>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</si>
  <si>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</si>
  <si>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</si>
  <si>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</si>
  <si>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</si>
  <si>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</si>
  <si>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</si>
  <si>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</si>
  <si>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</si>
  <si>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</si>
  <si>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</si>
  <si>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</si>
  <si>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</si>
  <si>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</si>
  <si>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</si>
  <si>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</si>
  <si>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</si>
  <si>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</si>
  <si>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</si>
  <si>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</si>
  <si>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</si>
  <si>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</si>
  <si>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</si>
  <si>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</si>
  <si>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</si>
  <si>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</si>
  <si>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</si>
  <si>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</si>
  <si>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</si>
  <si>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</si>
  <si>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</si>
  <si>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</si>
  <si>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</si>
  <si>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</si>
  <si>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</si>
  <si>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</si>
  <si>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</si>
  <si>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</si>
  <si>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</si>
  <si>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</si>
  <si>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</si>
  <si>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</si>
  <si>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</si>
  <si>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</si>
  <si>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</si>
  <si>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</si>
  <si>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</si>
  <si>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</si>
  <si>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</si>
  <si>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</si>
  <si>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</si>
  <si>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</si>
  <si>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</si>
  <si>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</si>
  <si>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</si>
  <si>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</si>
  <si>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</si>
  <si>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</si>
  <si>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</si>
  <si>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</si>
  <si>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</si>
  <si>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</si>
  <si>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</si>
  <si>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</si>
  <si>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</si>
  <si>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</si>
  <si>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</si>
  <si>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</si>
  <si>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</si>
  <si>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</si>
  <si>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</si>
  <si>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</si>
  <si>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</si>
  <si>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</si>
  <si>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</si>
  <si>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</si>
  <si>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</si>
  <si>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</si>
  <si>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</si>
  <si>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</si>
  <si>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</si>
  <si>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</si>
  <si>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</si>
  <si>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</si>
  <si>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</si>
  <si>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</si>
  <si>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</si>
  <si>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</si>
  <si>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</si>
  <si>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</si>
  <si>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</si>
  <si>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</si>
  <si>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</si>
  <si>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</si>
  <si>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</si>
  <si>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</si>
  <si>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</si>
  <si>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</si>
  <si>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</si>
  <si>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</si>
  <si>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</si>
  <si>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</si>
  <si>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</si>
  <si>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</si>
  <si>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</si>
  <si>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</si>
  <si>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</si>
  <si>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</si>
  <si>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</si>
  <si>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</si>
  <si>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</si>
  <si>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</si>
  <si>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</si>
  <si>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</si>
  <si>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</si>
  <si>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</si>
  <si>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</si>
  <si>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</si>
  <si>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</si>
  <si>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</si>
  <si>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</si>
  <si>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</si>
  <si>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</si>
  <si>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</si>
  <si>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</si>
  <si>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</si>
  <si>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</si>
  <si>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</si>
  <si>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</si>
  <si>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</si>
  <si>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</si>
  <si>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</si>
  <si>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</si>
  <si>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</si>
  <si>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</si>
  <si>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</si>
  <si>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</si>
  <si>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</si>
  <si>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</si>
  <si>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</si>
  <si>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</si>
  <si>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</si>
  <si>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</si>
  <si>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</si>
  <si>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</si>
  <si>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</si>
  <si>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</si>
  <si>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</si>
  <si>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</si>
  <si>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</si>
  <si>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</si>
  <si>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</si>
  <si>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</si>
  <si>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</si>
  <si>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</si>
  <si>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</si>
  <si>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</si>
  <si>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</si>
  <si>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</si>
  <si>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</si>
  <si>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</si>
  <si>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</si>
  <si>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</si>
  <si>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</si>
  <si>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</si>
  <si>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</si>
  <si>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</si>
  <si>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</si>
  <si>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</si>
  <si>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</si>
  <si>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</si>
  <si>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</si>
  <si>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</si>
  <si>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</si>
  <si>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</si>
  <si>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</si>
  <si>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</si>
  <si>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</si>
  <si>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</si>
  <si>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</si>
  <si>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</si>
  <si>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</si>
  <si>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</si>
  <si>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</si>
  <si>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</si>
  <si>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</si>
  <si>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</si>
  <si>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</si>
  <si>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</si>
  <si>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</si>
  <si>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</si>
  <si>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</si>
  <si>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</si>
  <si>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</si>
  <si>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</si>
  <si>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</si>
  <si>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</si>
  <si>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</si>
  <si>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</si>
  <si>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</si>
  <si>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</si>
  <si>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</si>
  <si>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</si>
  <si>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</si>
  <si>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</si>
  <si>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</si>
  <si>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</si>
  <si>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</si>
  <si>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</si>
  <si>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</si>
  <si>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</si>
  <si>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</si>
  <si>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</si>
  <si>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</si>
  <si>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</si>
  <si>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</si>
  <si>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</si>
  <si>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</si>
  <si>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</si>
  <si>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</si>
  <si>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</si>
  <si>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</si>
  <si>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</si>
  <si>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</si>
  <si>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</si>
  <si>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</si>
  <si>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</si>
  <si>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</si>
  <si>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</si>
  <si>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</si>
  <si>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</si>
  <si>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</si>
  <si>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</si>
  <si>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</si>
  <si>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</si>
  <si>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</si>
  <si>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</si>
  <si>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</si>
  <si>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</si>
  <si>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</si>
  <si>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</si>
  <si>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</si>
  <si>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</si>
  <si>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</si>
  <si>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</si>
  <si>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</si>
  <si>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</si>
  <si>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</si>
  <si>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</si>
  <si>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</si>
  <si>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</si>
  <si>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</si>
  <si>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</si>
  <si>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</si>
  <si>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</si>
  <si>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</si>
  <si>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</si>
  <si>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</si>
  <si>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</si>
  <si>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</si>
  <si>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</si>
  <si>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</si>
  <si>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</si>
  <si>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</si>
  <si>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</si>
  <si>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</si>
  <si>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</si>
  <si>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</si>
  <si>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</si>
  <si>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</si>
  <si>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</si>
  <si>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</si>
  <si>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</si>
  <si>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</si>
  <si>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</si>
  <si>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</si>
  <si>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</si>
  <si>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</si>
  <si>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</si>
  <si>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</si>
  <si>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</si>
  <si>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</si>
  <si>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</si>
  <si>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</si>
  <si>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</si>
  <si>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</si>
  <si>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</si>
  <si>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</si>
  <si>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</si>
  <si>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</si>
  <si>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</si>
  <si>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</si>
  <si>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</si>
  <si>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</si>
  <si>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</si>
  <si>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</si>
  <si>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</si>
  <si>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</si>
  <si>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</si>
  <si>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</si>
  <si>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</si>
  <si>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</si>
  <si>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</si>
  <si>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</si>
  <si>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</si>
  <si>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</si>
  <si>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</si>
  <si>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</si>
  <si>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</si>
  <si>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</si>
  <si>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</si>
  <si>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</si>
  <si>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</si>
  <si>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</si>
  <si>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</si>
  <si>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</si>
  <si>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</si>
  <si>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</si>
  <si>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</si>
  <si>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</si>
  <si>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</si>
  <si>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</si>
  <si>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</si>
  <si>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</si>
  <si>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</si>
  <si>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</si>
  <si>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</si>
  <si>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</si>
  <si>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</si>
  <si>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</si>
  <si>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</si>
  <si>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</si>
  <si>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</si>
  <si>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</si>
  <si>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</si>
  <si>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</si>
  <si>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</si>
  <si>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</si>
  <si>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</si>
  <si>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</si>
  <si>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</si>
  <si>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</si>
  <si>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</si>
  <si>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</si>
  <si>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</si>
  <si>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</si>
  <si>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</si>
  <si>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</si>
  <si>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</si>
  <si>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</si>
  <si>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</si>
  <si>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</si>
  <si>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</si>
  <si>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</si>
  <si>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</si>
  <si>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</si>
  <si>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</si>
  <si>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</si>
  <si>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</si>
  <si>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</si>
  <si>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</si>
  <si>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</si>
  <si>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</si>
  <si>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</si>
  <si>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</si>
  <si>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</si>
  <si>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</si>
  <si>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</si>
  <si>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</si>
  <si>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</si>
  <si>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</si>
  <si>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</si>
  <si>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</si>
  <si>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</si>
  <si>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</si>
  <si>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</si>
  <si>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</si>
  <si>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</si>
  <si>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</si>
  <si>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</si>
  <si>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</si>
  <si>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</si>
  <si>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</si>
  <si>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</si>
  <si>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</si>
  <si>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</si>
  <si>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</si>
  <si>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</si>
  <si>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</si>
  <si>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</si>
  <si>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</si>
  <si>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</si>
  <si>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</si>
  <si>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</si>
  <si>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</si>
  <si>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</si>
  <si>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</si>
  <si>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</si>
  <si>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</si>
  <si>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</si>
  <si>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</si>
  <si>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</si>
  <si>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</si>
  <si>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</si>
  <si>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</si>
  <si>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</si>
  <si>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</si>
  <si>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</si>
  <si>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</si>
  <si>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</si>
  <si>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</si>
  <si>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</si>
  <si>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</si>
  <si>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</si>
  <si>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</si>
  <si>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</si>
  <si>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</si>
  <si>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</si>
  <si>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</si>
  <si>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</si>
  <si>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</si>
  <si>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</si>
  <si>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</si>
  <si>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</si>
  <si>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</si>
  <si>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</si>
  <si>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</si>
  <si>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</si>
  <si>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</si>
  <si>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</si>
  <si>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</si>
  <si>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</si>
  <si>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</si>
  <si>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</si>
  <si>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</si>
  <si>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</si>
  <si>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</si>
  <si>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</si>
  <si>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</si>
  <si>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</si>
  <si>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</si>
  <si>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</si>
  <si>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</si>
  <si>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</si>
  <si>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</si>
  <si>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</si>
  <si>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</si>
  <si>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</si>
  <si>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</si>
  <si>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</si>
  <si>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</si>
  <si>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</si>
  <si>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</si>
  <si>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</si>
  <si>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</si>
  <si>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</si>
  <si>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</si>
  <si>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</si>
  <si>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</si>
  <si>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</si>
  <si>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</si>
  <si>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</si>
  <si>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</si>
  <si>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</si>
  <si>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</si>
  <si>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</si>
  <si>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</si>
  <si>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</si>
  <si>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</si>
  <si>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</si>
  <si>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</si>
  <si>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</si>
  <si>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</si>
  <si>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</si>
  <si>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</si>
  <si>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</si>
  <si>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</si>
  <si>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</si>
  <si>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</si>
  <si>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</si>
  <si>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</si>
  <si>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</si>
  <si>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</si>
  <si>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</si>
  <si>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</si>
  <si>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</si>
  <si>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</si>
  <si>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</si>
  <si>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</si>
  <si>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</si>
  <si>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</si>
  <si>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</si>
  <si>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</si>
  <si>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</si>
  <si>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</si>
  <si>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</si>
  <si>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</si>
  <si>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</si>
  <si>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</si>
  <si>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</si>
  <si>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</si>
  <si>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</si>
  <si>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</si>
  <si>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</si>
  <si>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</si>
  <si>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</si>
  <si>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</si>
  <si>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</si>
  <si>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</si>
  <si>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</si>
  <si>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</si>
  <si>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</si>
  <si>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</si>
  <si>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</si>
  <si>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</si>
  <si>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</si>
  <si>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</si>
  <si>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</si>
  <si>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</si>
  <si>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</si>
  <si>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</si>
  <si>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</si>
  <si>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</si>
  <si>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</si>
  <si>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</si>
  <si>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</si>
  <si>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</si>
  <si>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</si>
  <si>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</si>
  <si>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</si>
  <si>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</si>
  <si>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</si>
  <si>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</si>
  <si>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</si>
  <si>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</si>
  <si>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</si>
  <si>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</si>
  <si>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</si>
  <si>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</si>
  <si>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</si>
  <si>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</si>
  <si>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</si>
  <si>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</si>
  <si>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</si>
  <si>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</si>
  <si>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</si>
  <si>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</si>
  <si>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</si>
  <si>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</si>
  <si>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</si>
  <si>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</si>
  <si>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</si>
  <si>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</si>
  <si>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</si>
  <si>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</si>
  <si>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</si>
  <si>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</si>
  <si>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</si>
  <si>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</si>
  <si>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</si>
  <si>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</si>
  <si>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</si>
  <si>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</si>
  <si>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</si>
  <si>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</si>
  <si>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</si>
  <si>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</si>
  <si>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</si>
  <si>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</si>
  <si>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</si>
  <si>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</si>
  <si>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</si>
  <si>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</si>
  <si>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</si>
  <si>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</si>
  <si>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</si>
  <si>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</si>
  <si>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</si>
  <si>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</si>
  <si>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</si>
  <si>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</si>
  <si>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</si>
  <si>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</si>
  <si>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</si>
  <si>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</si>
  <si>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</si>
  <si>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</si>
  <si>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</si>
  <si>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</si>
  <si>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</si>
  <si>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</si>
  <si>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</si>
  <si>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</si>
  <si>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</si>
  <si>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</si>
  <si>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</si>
  <si>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</si>
  <si>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</si>
  <si>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</si>
  <si>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</si>
  <si>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</si>
  <si>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</si>
  <si>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</si>
  <si>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</si>
  <si>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</si>
  <si>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</si>
  <si>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</si>
  <si>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</si>
  <si>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</si>
  <si>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</si>
  <si>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</si>
  <si>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</si>
  <si>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</si>
  <si>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</si>
  <si>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</si>
  <si>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</si>
  <si>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</si>
  <si>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</si>
  <si>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</si>
  <si>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</si>
  <si>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</si>
  <si>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</si>
  <si>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</si>
  <si>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</si>
  <si>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</si>
  <si>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</si>
  <si>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</si>
  <si>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</si>
  <si>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</si>
  <si>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</si>
  <si>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</si>
  <si>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</si>
  <si>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</si>
  <si>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</si>
  <si>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</si>
  <si>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</si>
  <si>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</si>
  <si>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</si>
  <si>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</si>
  <si>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</si>
  <si>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</si>
  <si>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</si>
  <si>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</si>
  <si>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</si>
  <si>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</si>
  <si>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</si>
  <si>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</si>
  <si>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</si>
  <si>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</si>
  <si>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</si>
  <si>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</si>
  <si>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</si>
  <si>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</si>
  <si>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</si>
  <si>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</si>
  <si>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</si>
  <si>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</si>
  <si>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</si>
  <si>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</si>
  <si>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</si>
  <si>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</si>
  <si>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</si>
  <si>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</si>
  <si>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</si>
  <si>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</si>
  <si>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</si>
  <si>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</si>
  <si>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</si>
  <si>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</si>
  <si>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</si>
  <si>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</si>
  <si>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</si>
  <si>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</si>
  <si>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</si>
  <si>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</si>
  <si>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</si>
  <si>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</si>
  <si>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</si>
  <si>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</si>
  <si>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</si>
  <si>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</si>
  <si>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</si>
  <si>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</si>
  <si>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</si>
  <si>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</si>
  <si>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</si>
  <si>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</si>
  <si>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</si>
  <si>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</si>
  <si>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</si>
  <si>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</si>
  <si>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</si>
  <si>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</si>
  <si>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</si>
  <si>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</si>
  <si>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</si>
  <si>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</si>
  <si>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</si>
  <si>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</si>
  <si>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</si>
  <si>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</si>
  <si>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</si>
  <si>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</si>
  <si>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</si>
  <si>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</si>
  <si>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</si>
  <si>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</si>
  <si>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</si>
  <si>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</si>
  <si>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</si>
  <si>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</si>
  <si>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</si>
  <si>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</si>
  <si>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</si>
  <si>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</si>
  <si>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</si>
  <si>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</si>
  <si>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</si>
  <si>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</si>
  <si>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</si>
  <si>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</si>
  <si>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</si>
  <si>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</si>
  <si>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</si>
  <si>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</si>
  <si>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</si>
  <si>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</si>
  <si>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</si>
  <si>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</si>
  <si>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</si>
  <si>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</si>
  <si>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</si>
  <si>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</si>
  <si>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</si>
  <si>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</si>
  <si>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</si>
  <si>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</si>
  <si>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</si>
  <si>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</si>
  <si>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</si>
  <si>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</si>
  <si>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</si>
  <si>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</si>
  <si>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</si>
  <si>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</si>
  <si>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</si>
  <si>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</si>
  <si>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</si>
  <si>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</si>
  <si>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</si>
  <si>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</si>
  <si>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</si>
  <si>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</si>
  <si>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</si>
  <si>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</si>
  <si>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</si>
  <si>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</si>
  <si>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</si>
  <si>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</si>
  <si>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</si>
  <si>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</si>
  <si>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</si>
  <si>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</si>
  <si>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</si>
  <si>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</si>
  <si>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</si>
  <si>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</si>
  <si>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</si>
  <si>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</si>
  <si>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</si>
  <si>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</si>
  <si>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</si>
  <si>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</si>
  <si>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</si>
  <si>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</si>
  <si>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</si>
  <si>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</si>
  <si>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</si>
  <si>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</si>
  <si>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</si>
  <si>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</si>
  <si>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</si>
  <si>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</si>
  <si>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</si>
  <si>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</si>
  <si>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</si>
  <si>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</si>
  <si>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</si>
  <si>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</si>
  <si>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</si>
  <si>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</si>
  <si>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</si>
  <si>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</si>
  <si>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</si>
  <si>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</si>
  <si>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</si>
  <si>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</si>
  <si>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</si>
  <si>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</si>
  <si>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</si>
  <si>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</si>
  <si>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</si>
  <si>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</si>
  <si>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</si>
  <si>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</si>
  <si>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</si>
  <si>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</si>
  <si>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</si>
  <si>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</si>
  <si>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</si>
  <si>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</si>
  <si>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</si>
  <si>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</si>
  <si>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</si>
  <si>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</si>
  <si>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</si>
  <si>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</si>
  <si>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</si>
  <si>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</si>
  <si>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</si>
  <si>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</si>
  <si>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</si>
  <si>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</si>
  <si>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</si>
  <si>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</si>
  <si>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</si>
  <si>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</si>
  <si>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</si>
  <si>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</si>
  <si>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</si>
  <si>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</si>
  <si>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</si>
  <si>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</si>
  <si>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</si>
  <si>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</si>
  <si>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</si>
  <si>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</si>
  <si>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</si>
  <si>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</si>
  <si>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</si>
  <si>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</si>
  <si>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</si>
  <si>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</si>
  <si>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</si>
  <si>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</si>
  <si>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</si>
  <si>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</si>
  <si>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</si>
  <si>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</si>
  <si>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</si>
  <si>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</si>
  <si>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</si>
  <si>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</si>
  <si>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</si>
  <si>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</si>
  <si>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</si>
  <si>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</si>
  <si>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</si>
  <si>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</si>
  <si>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</si>
  <si>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</si>
  <si>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</si>
  <si>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</si>
  <si>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</si>
  <si>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</si>
  <si>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</si>
  <si>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</si>
  <si>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</si>
  <si>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</si>
  <si>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</si>
  <si>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</si>
  <si>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</si>
  <si>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</si>
  <si>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</si>
  <si>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</si>
  <si>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</si>
  <si>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</si>
  <si>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</si>
  <si>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</si>
  <si>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</si>
  <si>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</si>
  <si>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</si>
  <si>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</si>
  <si>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</si>
  <si>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</si>
  <si>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</si>
  <si>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</si>
  <si>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</si>
  <si>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</si>
  <si>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</si>
  <si>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</si>
  <si>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</si>
  <si>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</si>
  <si>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</si>
  <si>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</si>
  <si>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</si>
  <si>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</si>
  <si>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</si>
  <si>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</si>
  <si>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</si>
  <si>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</si>
  <si>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</si>
  <si>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</si>
  <si>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</si>
  <si>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</si>
  <si>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</si>
  <si>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</si>
  <si>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</si>
  <si>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</si>
  <si>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</si>
  <si>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</si>
  <si>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</si>
  <si>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</si>
  <si>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</si>
  <si>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</si>
  <si>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</si>
  <si>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</si>
  <si>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</si>
  <si>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</si>
  <si>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</si>
  <si>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</si>
  <si>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</si>
  <si>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</si>
  <si>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</si>
  <si>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</si>
  <si>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</si>
  <si>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</si>
  <si>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</si>
  <si>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</si>
  <si>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</si>
  <si>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</si>
  <si>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</si>
  <si>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</si>
  <si>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</si>
  <si>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</si>
  <si>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</si>
  <si>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</si>
  <si>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</si>
  <si>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</si>
  <si>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</si>
  <si>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</si>
  <si>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</si>
  <si>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</si>
  <si>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</si>
  <si>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</si>
  <si>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</si>
  <si>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</si>
  <si>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</si>
  <si>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</si>
  <si>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</si>
  <si>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</si>
  <si>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</si>
  <si>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</si>
  <si>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</si>
  <si>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</si>
  <si>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</si>
  <si>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</si>
  <si>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</si>
  <si>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</si>
  <si>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</si>
  <si>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</si>
  <si>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</si>
  <si>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</si>
  <si>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</si>
  <si>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</si>
  <si>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</si>
  <si>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</si>
  <si>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</si>
  <si>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</si>
  <si>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</si>
  <si>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</si>
  <si>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</si>
  <si>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</si>
  <si>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</si>
  <si>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</si>
  <si>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</si>
  <si>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</si>
  <si>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</si>
  <si>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</si>
  <si>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</si>
  <si>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</si>
  <si>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</si>
  <si>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</si>
  <si>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</si>
  <si>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</si>
  <si>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</si>
  <si>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</si>
  <si>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</si>
  <si>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</si>
  <si>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</si>
  <si>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</si>
  <si>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</si>
  <si>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</si>
  <si>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</si>
  <si>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</si>
  <si>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</si>
  <si>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</si>
  <si>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</si>
  <si>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</si>
  <si>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</si>
  <si>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</si>
  <si>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</si>
  <si>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</si>
  <si>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</si>
  <si>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</si>
  <si>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</si>
  <si>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</si>
  <si>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</si>
  <si>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</si>
  <si>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</si>
  <si>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</si>
  <si>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</si>
  <si>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</si>
  <si>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</si>
  <si>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</si>
  <si>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</si>
  <si>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</si>
  <si>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</si>
  <si>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</si>
  <si>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</si>
  <si>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</si>
  <si>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</si>
  <si>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</si>
  <si>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</si>
  <si>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</si>
  <si>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</si>
  <si>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</si>
  <si>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</si>
  <si>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</si>
  <si>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</si>
  <si>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</si>
  <si>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</si>
  <si>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</si>
  <si>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</si>
  <si>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</si>
  <si>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</si>
  <si>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</si>
  <si>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</si>
  <si>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</si>
  <si>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</si>
  <si>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</si>
  <si>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</si>
  <si>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</si>
  <si>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</si>
  <si>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</si>
  <si>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</si>
  <si>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</si>
  <si>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</si>
  <si>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</si>
  <si>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</si>
  <si>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</si>
  <si>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</si>
  <si>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</si>
  <si>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</si>
  <si>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</si>
  <si>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</si>
  <si>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</si>
  <si>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</si>
  <si>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</si>
  <si>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</si>
  <si>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</si>
  <si>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</si>
  <si>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</si>
  <si>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</si>
  <si>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</si>
  <si>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</si>
  <si>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</si>
  <si>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</si>
  <si>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</si>
  <si>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</si>
  <si>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</si>
  <si>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</si>
  <si>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</si>
  <si>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</si>
  <si>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</si>
  <si>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</si>
  <si>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</si>
  <si>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</si>
  <si>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</si>
  <si>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</si>
  <si>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</si>
  <si>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</si>
  <si>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</si>
  <si>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</si>
  <si>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</si>
  <si>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</si>
  <si>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</si>
  <si>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</si>
  <si>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</si>
  <si>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</si>
  <si>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</si>
  <si>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</si>
  <si>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</si>
  <si>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</si>
  <si>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</si>
  <si>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</si>
  <si>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</si>
  <si>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</si>
  <si>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</si>
  <si>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</si>
  <si>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</si>
  <si>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</si>
  <si>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</si>
  <si>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</si>
  <si>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</si>
  <si>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</si>
  <si>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</si>
  <si>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</si>
  <si>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</si>
  <si>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</si>
  <si>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</si>
  <si>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</si>
  <si>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</si>
  <si>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</si>
  <si>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</si>
  <si>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</si>
  <si>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</si>
  <si>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</si>
  <si>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</si>
  <si>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</si>
  <si>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</si>
  <si>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</si>
  <si>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</si>
  <si>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</si>
  <si>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</si>
  <si>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</si>
  <si>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</si>
  <si>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</si>
  <si>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</si>
  <si>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</si>
  <si>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</si>
  <si>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</si>
  <si>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</si>
  <si>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</si>
  <si>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</si>
  <si>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</si>
  <si>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</si>
  <si>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</si>
  <si>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</si>
  <si>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</si>
  <si>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</si>
  <si>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</si>
  <si>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</si>
  <si>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</si>
  <si>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</si>
  <si>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</si>
  <si>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</si>
  <si>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</si>
  <si>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</si>
  <si>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</si>
  <si>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</si>
  <si>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</si>
  <si>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</si>
  <si>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</si>
  <si>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</si>
  <si>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</si>
  <si>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</si>
  <si>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</si>
  <si>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</si>
  <si>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</si>
  <si>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</si>
  <si>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</si>
  <si>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</si>
  <si>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</si>
  <si>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</si>
  <si>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</si>
  <si>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</si>
  <si>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</si>
  <si>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</si>
  <si>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</si>
  <si>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</si>
  <si>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</si>
  <si>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</si>
  <si>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</si>
  <si>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</si>
  <si>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</si>
  <si>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</si>
  <si>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</si>
  <si>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</si>
  <si>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</si>
  <si>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</si>
  <si>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</si>
  <si>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</si>
  <si>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</si>
  <si>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</si>
  <si>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</si>
  <si>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</si>
  <si>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</si>
  <si>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</si>
  <si>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</si>
  <si>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</si>
  <si>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</si>
  <si>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</si>
  <si>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</si>
  <si>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</si>
  <si>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</si>
  <si>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</si>
  <si>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</si>
  <si>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</si>
  <si>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</si>
  <si>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</si>
  <si>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</si>
  <si>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</si>
  <si>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</si>
  <si>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</si>
  <si>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</si>
  <si>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</si>
  <si>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</si>
  <si>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</si>
  <si>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</si>
  <si>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</si>
  <si>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</si>
  <si>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</si>
  <si>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</si>
  <si>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</si>
  <si>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</si>
  <si>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</si>
  <si>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</si>
  <si>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</si>
  <si>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</si>
  <si>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</si>
  <si>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</si>
  <si>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</si>
  <si>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</si>
  <si>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</si>
  <si>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</si>
  <si>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</si>
  <si>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</si>
  <si>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</si>
  <si>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</si>
  <si>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</si>
  <si>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</si>
  <si>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</si>
  <si>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</si>
  <si>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</si>
  <si>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</si>
  <si>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</si>
  <si>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</si>
  <si>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</si>
  <si>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</si>
  <si>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</si>
  <si>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</si>
  <si>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</si>
  <si>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</si>
  <si>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</si>
  <si>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</si>
  <si>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</si>
  <si>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</si>
  <si>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</si>
  <si>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</si>
  <si>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</si>
  <si>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</si>
  <si>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</si>
  <si>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</si>
  <si>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</si>
  <si>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</si>
  <si>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</si>
  <si>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</si>
  <si>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</si>
  <si>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</si>
  <si>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</si>
  <si>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</si>
  <si>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</si>
  <si>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</si>
  <si>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</si>
  <si>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</si>
  <si>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</si>
  <si>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</si>
  <si>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</si>
  <si>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</si>
  <si>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</si>
  <si>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</si>
  <si>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</si>
  <si>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</si>
  <si>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</si>
  <si>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</si>
  <si>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</si>
  <si>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</si>
  <si>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</si>
  <si>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</si>
  <si>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</si>
  <si>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</si>
  <si>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</si>
  <si>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</si>
  <si>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</si>
  <si>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</si>
  <si>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</si>
  <si>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</si>
  <si>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</si>
  <si>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</si>
  <si>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</si>
  <si>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</si>
  <si>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</si>
  <si>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</si>
  <si>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</si>
  <si>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</si>
  <si>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</si>
  <si>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</si>
  <si>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</si>
  <si>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</si>
  <si>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</si>
  <si>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</si>
  <si>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</si>
  <si>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</si>
  <si>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</si>
  <si>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</si>
  <si>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</si>
  <si>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</si>
  <si>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</si>
  <si>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</si>
  <si>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</si>
  <si>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</si>
  <si>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</si>
  <si>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</si>
  <si>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</si>
  <si>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</si>
  <si>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</si>
  <si>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</si>
  <si>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</si>
  <si>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</si>
  <si>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</si>
  <si>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</si>
  <si>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</si>
  <si>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</si>
  <si>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</si>
  <si>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</si>
  <si>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</si>
  <si>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</si>
  <si>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</si>
  <si>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</si>
  <si>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</si>
  <si>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</si>
  <si>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</si>
  <si>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</si>
  <si>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</si>
  <si>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</si>
  <si>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</si>
  <si>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</si>
  <si>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</si>
  <si>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</si>
  <si>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</si>
  <si>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</si>
  <si>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</si>
  <si>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</si>
  <si>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</si>
  <si>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</si>
  <si>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</si>
  <si>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</si>
  <si>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</si>
  <si>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</si>
  <si>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</si>
  <si>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</si>
  <si>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</si>
  <si>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</si>
  <si>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</si>
  <si>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</si>
  <si>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</si>
  <si>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</si>
  <si>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</si>
  <si>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</si>
  <si>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</si>
  <si>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</si>
  <si>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</si>
  <si>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</si>
  <si>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</si>
  <si>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</si>
  <si>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</si>
  <si>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</si>
  <si>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</si>
  <si>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</si>
  <si>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</si>
  <si>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</si>
  <si>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</si>
  <si>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</si>
  <si>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</si>
  <si>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</si>
  <si>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</si>
  <si>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</si>
  <si>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</si>
  <si>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</si>
  <si>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</si>
  <si>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</si>
  <si>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</si>
  <si>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</si>
  <si>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</si>
  <si>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</si>
  <si>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</si>
  <si>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</si>
  <si>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</si>
  <si>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</si>
  <si>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</si>
  <si>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</si>
  <si>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</si>
  <si>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</si>
  <si>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</si>
  <si>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</si>
  <si>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</si>
  <si>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</si>
  <si>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</si>
  <si>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</si>
  <si>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</si>
  <si>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</si>
  <si>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</si>
  <si>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</si>
  <si>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</si>
  <si>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</si>
  <si>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</si>
  <si>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</si>
  <si>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</si>
  <si>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</si>
  <si>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</si>
  <si>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</si>
  <si>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</si>
  <si>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</si>
  <si>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</si>
  <si>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</si>
  <si>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</si>
  <si>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</si>
  <si>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</si>
  <si>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</si>
  <si>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</si>
  <si>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</si>
  <si>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</si>
  <si>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</si>
  <si>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</si>
  <si>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</si>
  <si>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</si>
  <si>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</si>
  <si>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</si>
  <si>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</si>
  <si>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</si>
  <si>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</si>
  <si>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</si>
  <si>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</si>
  <si>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</si>
  <si>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</si>
  <si>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</si>
  <si>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</si>
  <si>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</si>
  <si>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</si>
  <si>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</si>
  <si>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</si>
  <si>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</si>
  <si>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</si>
  <si>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</si>
  <si>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</si>
  <si>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</si>
  <si>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</si>
  <si>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</si>
  <si>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</si>
  <si>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</si>
  <si>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</si>
  <si>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</si>
  <si>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</si>
  <si>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</si>
  <si>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</si>
  <si>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</si>
  <si>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</si>
  <si>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</si>
  <si>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</si>
  <si>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</si>
  <si>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</si>
  <si>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</si>
  <si>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</si>
  <si>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</si>
  <si>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</si>
  <si>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</si>
  <si>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</si>
  <si>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</si>
  <si>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</si>
  <si>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</si>
  <si>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</si>
  <si>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</si>
  <si>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</si>
  <si>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</si>
  <si>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</si>
  <si>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</si>
  <si>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</si>
  <si>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</si>
  <si>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</si>
  <si>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</si>
  <si>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</si>
  <si>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</si>
  <si>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</si>
  <si>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</si>
  <si>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</si>
  <si>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</si>
  <si>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</si>
  <si>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</si>
  <si>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</si>
  <si>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</si>
  <si>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</si>
  <si>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</si>
  <si>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</si>
  <si>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</si>
  <si>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</si>
  <si>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</si>
  <si>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</si>
  <si>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</si>
  <si>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</si>
  <si>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</si>
  <si>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</si>
  <si>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</si>
  <si>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</si>
  <si>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</si>
  <si>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</si>
  <si>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</si>
  <si>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</si>
  <si>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</si>
  <si>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</si>
  <si>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</si>
  <si>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</si>
  <si>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</si>
  <si>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</si>
  <si>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</si>
  <si>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</si>
  <si>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</si>
  <si>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</si>
  <si>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</si>
  <si>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</si>
  <si>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</si>
  <si>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</si>
  <si>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</si>
  <si>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</si>
  <si>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</si>
  <si>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</si>
  <si>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</si>
  <si>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</si>
  <si>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</si>
  <si>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</si>
  <si>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</si>
  <si>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</si>
  <si>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</si>
  <si>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</si>
  <si>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</si>
  <si>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</si>
  <si>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</si>
  <si>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</si>
  <si>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</si>
  <si>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</si>
  <si>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</si>
  <si>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</si>
  <si>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</si>
  <si>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</si>
  <si>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</si>
  <si>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</si>
  <si>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</si>
  <si>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</si>
  <si>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</si>
  <si>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</si>
  <si>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</si>
  <si>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</si>
  <si>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</si>
  <si>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</si>
  <si>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</si>
  <si>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</si>
  <si>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</si>
  <si>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</si>
  <si>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</si>
  <si>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</si>
  <si>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</si>
  <si>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</si>
  <si>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</si>
  <si>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</si>
  <si>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</si>
  <si>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</si>
  <si>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</si>
  <si>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</si>
  <si>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</si>
  <si>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</si>
  <si>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</si>
  <si>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</si>
  <si>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</si>
  <si>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</si>
  <si>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</si>
  <si>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</si>
  <si>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</si>
  <si>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</si>
  <si>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</si>
  <si>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</si>
  <si>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</si>
  <si>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</si>
  <si>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</si>
  <si>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</si>
  <si>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</si>
  <si>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</si>
  <si>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</si>
  <si>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</si>
  <si>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</si>
  <si>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</si>
  <si>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</si>
  <si>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</si>
  <si>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</si>
  <si>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</si>
  <si>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</si>
  <si>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</si>
  <si>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</si>
  <si>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</si>
  <si>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</si>
  <si>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</si>
  <si>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</si>
  <si>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</si>
  <si>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</si>
  <si>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</si>
  <si>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</si>
  <si>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</si>
  <si>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</si>
  <si>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</si>
  <si>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</si>
  <si>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</si>
  <si>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</si>
  <si>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</si>
  <si>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</si>
  <si>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</si>
  <si>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</si>
  <si>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</si>
  <si>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</si>
  <si>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</si>
  <si>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</si>
  <si>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</si>
  <si>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</si>
  <si>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</si>
  <si>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</si>
  <si>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</si>
  <si>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</si>
  <si>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</si>
  <si>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</si>
  <si>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</si>
  <si>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</si>
  <si>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</si>
  <si>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</si>
  <si>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</si>
  <si>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</si>
  <si>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</si>
  <si>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</si>
  <si>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</si>
  <si>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</si>
  <si>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</si>
  <si>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</si>
  <si>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</si>
  <si>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</si>
  <si>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</si>
  <si>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</si>
  <si>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</si>
  <si>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</si>
  <si>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</si>
  <si>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</si>
  <si>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</si>
  <si>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</si>
  <si>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</si>
  <si>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</si>
  <si>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</si>
  <si>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</si>
  <si>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</si>
  <si>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</si>
  <si>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</si>
  <si>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</si>
  <si>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</si>
  <si>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</si>
  <si>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</si>
  <si>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</si>
  <si>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</si>
  <si>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</si>
  <si>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</si>
  <si>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</si>
  <si>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</si>
  <si>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</si>
  <si>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</si>
  <si>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</si>
  <si>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</si>
  <si>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</si>
  <si>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</si>
  <si>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</si>
  <si>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</si>
  <si>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</si>
  <si>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</si>
  <si>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</si>
  <si>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</si>
  <si>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</si>
  <si>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</si>
  <si>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</si>
  <si>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</si>
  <si>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</si>
  <si>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</si>
  <si>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</si>
  <si>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</si>
  <si>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</si>
  <si>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</si>
  <si>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</si>
  <si>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</si>
  <si>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</si>
  <si>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</si>
  <si>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</si>
  <si>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</si>
  <si>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</si>
  <si>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</si>
  <si>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</si>
  <si>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</si>
  <si>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</si>
  <si>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</si>
  <si>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</si>
  <si>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</si>
  <si>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</si>
  <si>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</si>
  <si>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</si>
  <si>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</si>
  <si>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</si>
  <si>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</si>
  <si>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</si>
  <si>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</si>
  <si>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</si>
  <si>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</si>
  <si>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</si>
  <si>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</si>
  <si>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</si>
  <si>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</si>
  <si>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</si>
  <si>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</si>
  <si>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</si>
  <si>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</si>
  <si>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</si>
  <si>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</si>
  <si>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</si>
  <si>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</si>
  <si>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</si>
  <si>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</si>
  <si>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</si>
  <si>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</si>
  <si>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</si>
  <si>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</si>
  <si>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</si>
  <si>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</si>
  <si>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</si>
  <si>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</si>
  <si>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</si>
  <si>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</si>
  <si>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</si>
  <si>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</si>
  <si>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</si>
  <si>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</si>
  <si>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</si>
  <si>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</si>
  <si>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</si>
  <si>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</si>
  <si>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</si>
  <si>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</si>
  <si>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</si>
  <si>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</si>
  <si>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</si>
  <si>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</si>
  <si>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</si>
  <si>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</si>
  <si>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</si>
  <si>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</si>
  <si>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</si>
  <si>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</si>
  <si>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</si>
  <si>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</si>
  <si>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</si>
  <si>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</si>
  <si>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</si>
  <si>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</si>
  <si>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</si>
  <si>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</si>
  <si>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</si>
  <si>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</si>
  <si>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</si>
  <si>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</si>
  <si>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</si>
  <si>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</si>
  <si>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</si>
  <si>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</si>
  <si>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</si>
  <si>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</si>
  <si>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</si>
  <si>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</si>
  <si>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</si>
  <si>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</si>
  <si>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</si>
  <si>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</si>
  <si>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</si>
  <si>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</si>
  <si>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</si>
  <si>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</si>
  <si>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</si>
  <si>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</si>
  <si>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</si>
  <si>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</si>
  <si>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</si>
  <si>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</si>
  <si>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</si>
  <si>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</si>
  <si>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</si>
  <si>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</si>
  <si>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</si>
  <si>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</si>
  <si>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</si>
  <si>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</si>
  <si>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</si>
  <si>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</si>
  <si>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</si>
  <si>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</si>
  <si>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</si>
  <si>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</si>
  <si>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</si>
  <si>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</si>
  <si>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</si>
  <si>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</si>
  <si>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</si>
  <si>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</si>
  <si>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</si>
  <si>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</si>
  <si>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</si>
  <si>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</si>
  <si>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</si>
  <si>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</si>
  <si>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</si>
  <si>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</si>
  <si>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</si>
  <si>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</si>
  <si>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</si>
  <si>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</si>
  <si>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</si>
  <si>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</si>
  <si>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</si>
  <si>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</si>
  <si>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</si>
  <si>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</si>
  <si>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</si>
  <si>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</si>
  <si>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</si>
  <si>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</si>
  <si>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</si>
  <si>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</si>
  <si>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</si>
  <si>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</si>
  <si>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</si>
  <si>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</si>
  <si>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</si>
  <si>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</si>
  <si>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</si>
  <si>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</si>
  <si>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</si>
  <si>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</si>
  <si>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</si>
  <si>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</si>
  <si>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</si>
  <si>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</si>
  <si>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</si>
  <si>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</si>
  <si>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</si>
  <si>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</si>
  <si>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</si>
  <si>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</si>
  <si>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</si>
  <si>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</si>
  <si>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</si>
  <si>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</si>
  <si>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</si>
  <si>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</si>
  <si>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</si>
  <si>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</si>
  <si>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</si>
  <si>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</si>
  <si>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</si>
  <si>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</si>
  <si>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</si>
  <si>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</si>
  <si>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</si>
  <si>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</si>
  <si>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</si>
  <si>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</si>
  <si>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</si>
  <si>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</si>
  <si>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</si>
  <si>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</si>
  <si>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</si>
  <si>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</si>
  <si>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</si>
  <si>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</si>
  <si>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</si>
  <si>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</si>
  <si>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</si>
  <si>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</si>
  <si>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</si>
  <si>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</si>
  <si>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</si>
  <si>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</si>
  <si>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</si>
  <si>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</si>
  <si>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</si>
  <si>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</si>
  <si>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</si>
  <si>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</si>
  <si>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</si>
  <si>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</si>
  <si>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</si>
  <si>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</si>
  <si>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</si>
  <si>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</si>
  <si>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</si>
  <si>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</si>
  <si>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</si>
  <si>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</si>
  <si>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</si>
  <si>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</si>
  <si>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</si>
  <si>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</si>
  <si>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</si>
  <si>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</si>
  <si>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</si>
  <si>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</si>
  <si>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</si>
  <si>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</si>
  <si>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</si>
  <si>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</si>
  <si>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</si>
  <si>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</si>
  <si>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</si>
  <si>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</si>
  <si>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</si>
  <si>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</si>
  <si>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</si>
  <si>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</si>
  <si>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</si>
  <si>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</si>
  <si>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</si>
  <si>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</si>
  <si>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</si>
  <si>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</si>
  <si>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</si>
  <si>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</si>
  <si>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</si>
  <si>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</si>
  <si>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</si>
  <si>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</si>
  <si>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</si>
  <si>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</si>
  <si>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</si>
  <si>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</si>
  <si>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</si>
  <si>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</si>
  <si>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</si>
  <si>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</si>
  <si>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</si>
  <si>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</si>
  <si>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</si>
  <si>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</si>
  <si>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</si>
  <si>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</si>
  <si>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</si>
  <si>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</si>
  <si>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</si>
  <si>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</si>
  <si>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</si>
  <si>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</si>
  <si>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</si>
  <si>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</si>
  <si>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</si>
  <si>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</si>
  <si>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</si>
  <si>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</si>
  <si>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</si>
  <si>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</si>
  <si>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</si>
  <si>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</si>
  <si>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</si>
  <si>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</si>
  <si>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</si>
  <si>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</si>
  <si>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</si>
  <si>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</si>
  <si>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</si>
  <si>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</si>
  <si>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</si>
  <si>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</si>
  <si>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</si>
  <si>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</si>
  <si>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</si>
  <si>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</si>
  <si>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</si>
  <si>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</si>
  <si>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</si>
  <si>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</si>
  <si>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</si>
  <si>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</si>
  <si>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</si>
  <si>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</si>
  <si>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</si>
  <si>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</si>
  <si>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</si>
  <si>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</si>
  <si>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</si>
  <si>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</si>
  <si>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</si>
  <si>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</si>
  <si>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</si>
  <si>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</si>
  <si>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</si>
  <si>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</si>
  <si>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</si>
  <si>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</si>
  <si>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</si>
  <si>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</si>
  <si>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</si>
  <si>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</si>
  <si>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</si>
  <si>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</si>
  <si>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</si>
  <si>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</si>
  <si>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</si>
  <si>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</si>
  <si>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</si>
  <si>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</si>
  <si>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</si>
  <si>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</si>
  <si>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</si>
  <si>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</si>
  <si>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</si>
  <si>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</si>
  <si>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</si>
  <si>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</si>
  <si>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</si>
  <si>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</si>
  <si>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</si>
  <si>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</si>
  <si>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</si>
  <si>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</si>
  <si>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</si>
  <si>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</si>
  <si>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</si>
  <si>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</si>
  <si>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</si>
  <si>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</si>
  <si>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</si>
  <si>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</si>
  <si>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</si>
  <si>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</si>
  <si>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</si>
  <si>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</si>
  <si>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</si>
  <si>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</si>
  <si>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</si>
  <si>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</si>
  <si>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</si>
  <si>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</si>
  <si>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</si>
  <si>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</si>
  <si>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</si>
  <si>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</si>
  <si>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</si>
  <si>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</si>
  <si>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</si>
  <si>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</si>
  <si>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</si>
  <si>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</si>
  <si>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</si>
  <si>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</si>
  <si>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</si>
  <si>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</si>
  <si>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</si>
  <si>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</si>
  <si>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</si>
  <si>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</si>
  <si>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</si>
  <si>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</si>
  <si>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</si>
  <si>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</si>
  <si>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</si>
  <si>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</si>
  <si>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</si>
  <si>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</si>
  <si>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</si>
  <si>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</si>
  <si>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</si>
  <si>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</si>
  <si>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</si>
  <si>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</si>
  <si>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</si>
  <si>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</si>
  <si>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</si>
  <si>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</si>
  <si>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</si>
  <si>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</si>
  <si>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</si>
  <si>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</si>
  <si>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</si>
  <si>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</si>
  <si>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</si>
  <si>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</si>
  <si>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</si>
  <si>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</si>
  <si>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</si>
  <si>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</si>
  <si>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</si>
  <si>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</si>
  <si>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</si>
  <si>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</si>
  <si>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</si>
  <si>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</si>
  <si>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</si>
  <si>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</si>
  <si>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</si>
  <si>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</si>
  <si>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</si>
  <si>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</si>
  <si>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</si>
  <si>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</si>
  <si>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</si>
  <si>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</si>
  <si>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</si>
  <si>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</si>
  <si>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</si>
  <si>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</si>
  <si>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</si>
  <si>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</si>
  <si>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</si>
  <si>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</si>
  <si>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</si>
  <si>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</si>
  <si>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</si>
  <si>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</si>
  <si>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</si>
  <si>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</si>
  <si>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</si>
  <si>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</si>
  <si>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</si>
  <si>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</si>
  <si>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</si>
  <si>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</si>
  <si>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</si>
  <si>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</si>
  <si>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</si>
  <si>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</si>
  <si>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</si>
  <si>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</si>
  <si>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</si>
  <si>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</si>
  <si>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</si>
  <si>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</si>
  <si>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</si>
  <si>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</si>
  <si>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</si>
  <si>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</si>
  <si>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</si>
  <si>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</si>
  <si>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</si>
  <si>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</si>
  <si>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</si>
  <si>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</si>
  <si>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</si>
  <si>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</si>
  <si>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</si>
  <si>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</si>
  <si>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</si>
  <si>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</si>
  <si>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</si>
  <si>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</si>
  <si>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</si>
  <si>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</si>
  <si>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</si>
  <si>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</si>
  <si>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</si>
  <si>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</si>
  <si>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</si>
  <si>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</si>
  <si>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</si>
  <si>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</si>
  <si>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</si>
  <si>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</si>
  <si>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</si>
  <si>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</si>
  <si>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</si>
  <si>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</si>
  <si>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</si>
  <si>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</si>
  <si>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</si>
  <si>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</si>
  <si>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</si>
  <si>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</si>
  <si>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</si>
  <si>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</si>
  <si>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</si>
  <si>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</si>
  <si>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</si>
  <si>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</si>
  <si>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</si>
  <si>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</si>
  <si>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</si>
  <si>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</si>
  <si>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</si>
  <si>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</si>
  <si>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</si>
  <si>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</si>
  <si>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</si>
  <si>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</si>
  <si>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</si>
  <si>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</si>
  <si>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</si>
  <si>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</si>
  <si>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</si>
  <si>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</si>
  <si>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</si>
  <si>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</si>
  <si>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</si>
  <si>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</si>
  <si>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</si>
  <si>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</si>
  <si>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</si>
  <si>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</si>
  <si>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</si>
  <si>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</si>
  <si>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</si>
  <si>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</si>
  <si>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</si>
  <si>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</si>
  <si>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</si>
  <si>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</si>
  <si>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</si>
  <si>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</si>
  <si>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</si>
  <si>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</si>
  <si>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</si>
  <si>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</si>
  <si>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</si>
  <si>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</si>
  <si>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</si>
  <si>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</si>
  <si>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</si>
  <si>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</si>
  <si>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</si>
  <si>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</si>
  <si>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</si>
  <si>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</si>
  <si>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</si>
  <si>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</si>
  <si>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</si>
  <si>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</si>
  <si>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</si>
  <si>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</si>
  <si>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</si>
  <si>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</si>
  <si>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</si>
  <si>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</si>
  <si>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</si>
  <si>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</si>
  <si>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</si>
  <si>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</si>
  <si>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</si>
  <si>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</si>
  <si>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</si>
  <si>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</si>
  <si>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</si>
  <si>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</si>
  <si>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</si>
  <si>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</si>
  <si>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</si>
  <si>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</si>
  <si>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</si>
  <si>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</si>
  <si>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</si>
  <si>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</si>
  <si>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</si>
  <si>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</si>
  <si>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</si>
  <si>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</si>
  <si>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</si>
  <si>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</si>
  <si>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</si>
  <si>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</si>
  <si>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</si>
  <si>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</si>
  <si>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</si>
  <si>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</si>
  <si>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</si>
  <si>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</si>
  <si>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</si>
  <si>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</si>
  <si>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</si>
  <si>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</si>
  <si>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</si>
  <si>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</si>
  <si>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</si>
  <si>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</si>
  <si>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</si>
  <si>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</si>
  <si>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</si>
  <si>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</si>
  <si>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</si>
  <si>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</si>
  <si>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</si>
  <si>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</si>
  <si>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</si>
  <si>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</si>
  <si>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</si>
  <si>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</si>
  <si>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</si>
  <si>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</si>
  <si>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</si>
  <si>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</si>
  <si>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</si>
  <si>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</si>
  <si>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</si>
  <si>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</si>
  <si>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</si>
  <si>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</si>
  <si>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</si>
  <si>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</si>
  <si>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</si>
  <si>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</si>
  <si>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</si>
  <si>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</si>
  <si>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</si>
  <si>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</si>
  <si>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</si>
  <si>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</si>
  <si>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</si>
  <si>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</si>
  <si>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</si>
  <si>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</si>
  <si>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</si>
  <si>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</si>
  <si>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</si>
  <si>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</si>
  <si>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</si>
  <si>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</si>
  <si>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</si>
  <si>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</si>
  <si>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</si>
  <si>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</si>
  <si>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</si>
  <si>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</si>
  <si>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</si>
  <si>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</si>
  <si>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</si>
  <si>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</si>
  <si>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</si>
  <si>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</si>
  <si>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</si>
  <si>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</si>
  <si>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</si>
  <si>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</si>
  <si>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</si>
  <si>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</si>
  <si>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</si>
  <si>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</si>
  <si>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</si>
  <si>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</si>
  <si>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</si>
  <si>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</si>
  <si>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</si>
  <si>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</si>
  <si>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</si>
  <si>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</si>
  <si>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</si>
  <si>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</si>
  <si>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</si>
  <si>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</si>
  <si>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</si>
  <si>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</si>
  <si>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</si>
  <si>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</si>
  <si>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</si>
  <si>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</si>
  <si>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</si>
  <si>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</si>
  <si>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</si>
  <si>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</si>
  <si>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</si>
  <si>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</si>
  <si>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</si>
  <si>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</si>
  <si>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</si>
  <si>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</si>
  <si>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</si>
  <si>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</si>
  <si>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</si>
  <si>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</si>
  <si>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</si>
  <si>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</si>
  <si>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</si>
  <si>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</si>
  <si>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</si>
  <si>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</si>
  <si>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</si>
  <si>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</si>
  <si>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</si>
  <si>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</si>
  <si>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</si>
  <si>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</si>
  <si>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</si>
  <si>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</si>
  <si>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</si>
  <si>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</si>
  <si>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</si>
  <si>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</si>
  <si>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</si>
  <si>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</si>
  <si>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</si>
  <si>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</si>
  <si>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</si>
  <si>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</si>
  <si>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</si>
  <si>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</si>
  <si>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</si>
  <si>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</si>
  <si>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</si>
  <si>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</si>
  <si>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</si>
  <si>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</si>
  <si>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</si>
  <si>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</si>
  <si>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</si>
  <si>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</si>
  <si>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</si>
  <si>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</si>
  <si>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</si>
  <si>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</si>
  <si>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</si>
  <si>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</si>
  <si>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</si>
  <si>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</si>
  <si>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</si>
  <si>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</si>
  <si>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</si>
  <si>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</si>
  <si>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</si>
  <si>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</si>
  <si>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</si>
  <si>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</si>
  <si>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</si>
  <si>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</si>
  <si>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</si>
  <si>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</si>
  <si>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</si>
  <si>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</si>
  <si>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</si>
  <si>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</si>
  <si>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</si>
  <si>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</si>
  <si>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</si>
  <si>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</si>
  <si>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</si>
  <si>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</si>
  <si>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</si>
  <si>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</si>
  <si>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</si>
  <si>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</si>
  <si>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</si>
  <si>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</si>
  <si>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</si>
  <si>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</si>
  <si>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</si>
  <si>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</si>
  <si>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</si>
  <si>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</si>
  <si>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</si>
  <si>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</si>
  <si>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</si>
  <si>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</si>
  <si>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</si>
  <si>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</si>
  <si>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</si>
  <si>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</si>
  <si>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</si>
  <si>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</si>
  <si>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</si>
  <si>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</si>
  <si>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</si>
  <si>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</si>
  <si>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</si>
  <si>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</si>
  <si>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</si>
  <si>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</si>
  <si>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</si>
  <si>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</si>
  <si>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</si>
  <si>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</si>
  <si>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</si>
  <si>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</si>
  <si>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</si>
  <si>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</si>
  <si>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</si>
  <si>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</si>
  <si>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</si>
  <si>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</si>
  <si>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</si>
  <si>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</si>
  <si>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</si>
  <si>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</si>
  <si>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</si>
  <si>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</si>
  <si>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</si>
  <si>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</si>
  <si>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</si>
  <si>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</si>
  <si>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</si>
  <si>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</si>
  <si>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</si>
  <si>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</si>
  <si>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</si>
  <si>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</si>
  <si>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</si>
  <si>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</si>
  <si>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</si>
  <si>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</si>
  <si>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</si>
  <si>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</si>
  <si>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</si>
  <si>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</si>
  <si>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</si>
  <si>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</si>
  <si>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</si>
  <si>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</si>
  <si>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</si>
  <si>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</si>
  <si>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</si>
  <si>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</si>
  <si>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</si>
  <si>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</si>
  <si>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</si>
  <si>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</si>
  <si>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</si>
  <si>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</si>
  <si>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</si>
  <si>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</si>
  <si>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</si>
  <si>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</si>
  <si>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</si>
  <si>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</si>
  <si>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</si>
  <si>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</si>
  <si>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</si>
  <si>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</si>
  <si>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</si>
  <si>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</si>
  <si>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</si>
  <si>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</si>
  <si>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</si>
  <si>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</si>
  <si>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</si>
  <si>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</si>
  <si>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</si>
  <si>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</si>
  <si>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</si>
  <si>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</si>
  <si>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</si>
  <si>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</si>
  <si>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</si>
  <si>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</si>
  <si>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</si>
  <si>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</si>
  <si>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</si>
  <si>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</si>
  <si>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</si>
  <si>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</si>
  <si>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</si>
  <si>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</si>
  <si>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</si>
  <si>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</si>
  <si>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</si>
  <si>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</si>
  <si>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</si>
  <si>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</si>
  <si>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</si>
  <si>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</si>
  <si>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</si>
  <si>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</si>
  <si>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</si>
  <si>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</si>
  <si>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</si>
  <si>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</si>
  <si>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</si>
  <si>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</si>
  <si>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</si>
  <si>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</si>
  <si>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</si>
  <si>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</si>
  <si>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</si>
  <si>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</si>
  <si>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</si>
  <si>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</si>
  <si>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</si>
  <si>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</si>
  <si>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</si>
  <si>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</si>
  <si>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</si>
  <si>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</si>
  <si>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</si>
  <si>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</si>
  <si>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</si>
  <si>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</si>
  <si>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</si>
  <si>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</si>
  <si>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</si>
  <si>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</si>
  <si>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</si>
  <si>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</si>
  <si>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</si>
  <si>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</si>
  <si>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</si>
  <si>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</si>
  <si>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</si>
  <si>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</si>
  <si>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</si>
  <si>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</si>
  <si>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</si>
  <si>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</si>
  <si>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</si>
  <si>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</si>
  <si>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</si>
  <si>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</si>
  <si>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</si>
  <si>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</si>
  <si>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</si>
  <si>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</si>
  <si>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</si>
  <si>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</si>
  <si>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</si>
  <si>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</si>
  <si>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</si>
  <si>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</si>
  <si>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</si>
  <si>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</si>
  <si>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</si>
  <si>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</si>
  <si>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</si>
  <si>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</si>
  <si>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</si>
  <si>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</si>
  <si>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</si>
  <si>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</si>
  <si>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</si>
  <si>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</si>
  <si>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</si>
  <si>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</si>
  <si>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</si>
  <si>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</si>
  <si>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</si>
  <si>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</si>
  <si>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</si>
  <si>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</si>
  <si>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</si>
  <si>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</si>
  <si>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</si>
  <si>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</si>
  <si>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</si>
  <si>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</si>
  <si>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</si>
  <si>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</si>
  <si>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</si>
  <si>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</si>
  <si>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</si>
  <si>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</si>
  <si>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</si>
  <si>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</si>
  <si>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</si>
  <si>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</si>
  <si>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</si>
  <si>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</si>
  <si>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</si>
  <si>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</si>
  <si>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</si>
  <si>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</si>
  <si>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</si>
  <si>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</si>
  <si>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</si>
  <si>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</si>
  <si>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</si>
  <si>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</si>
  <si>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</si>
  <si>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</si>
  <si>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</si>
  <si>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</si>
  <si>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</si>
  <si>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</si>
  <si>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</si>
  <si>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</si>
  <si>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</si>
  <si>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</si>
  <si>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</si>
  <si>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</si>
  <si>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</si>
  <si>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</si>
  <si>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</si>
  <si>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</si>
  <si>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</si>
  <si>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</si>
  <si>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</si>
  <si>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</si>
  <si>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</si>
  <si>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</si>
  <si>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</si>
  <si>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</si>
  <si>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</si>
  <si>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</si>
  <si>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</si>
  <si>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</si>
  <si>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</si>
  <si>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</si>
  <si>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</si>
  <si>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</si>
  <si>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</si>
  <si>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</si>
  <si>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</si>
  <si>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</si>
  <si>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</si>
  <si>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</si>
  <si>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</si>
  <si>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</si>
  <si>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</si>
  <si>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</si>
  <si>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</si>
  <si>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</si>
  <si>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</si>
  <si>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</si>
  <si>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</si>
  <si>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</si>
  <si>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</si>
  <si>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</si>
  <si>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</si>
  <si>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</si>
  <si>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</si>
  <si>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</si>
  <si>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</si>
  <si>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</si>
  <si>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</si>
  <si>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</si>
  <si>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</si>
  <si>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</si>
  <si>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</si>
  <si>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</si>
  <si>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</si>
  <si>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</si>
  <si>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</si>
  <si>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</si>
  <si>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</si>
  <si>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</si>
  <si>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</si>
  <si>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</si>
  <si>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</si>
  <si>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</si>
  <si>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</si>
  <si>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</si>
  <si>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</si>
  <si>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</si>
  <si>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</si>
  <si>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</si>
  <si>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</si>
  <si>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</si>
  <si>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</si>
  <si>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</si>
  <si>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</si>
  <si>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</si>
  <si>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</si>
  <si>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</si>
  <si>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</si>
  <si>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</si>
  <si>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</si>
  <si>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</si>
  <si>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</si>
  <si>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</si>
  <si>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</si>
  <si>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</si>
  <si>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</si>
  <si>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</si>
  <si>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</si>
  <si>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</si>
  <si>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</si>
  <si>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</si>
  <si>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</si>
  <si>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</si>
  <si>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</si>
  <si>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</si>
  <si>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</si>
  <si>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</si>
  <si>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</si>
  <si>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</si>
  <si>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</si>
  <si>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</si>
  <si>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</si>
  <si>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</si>
  <si>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</si>
  <si>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</si>
  <si>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</si>
  <si>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</si>
  <si>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</si>
  <si>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</si>
  <si>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</si>
  <si>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</si>
  <si>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</si>
  <si>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</si>
  <si>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</si>
  <si>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</si>
  <si>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</si>
  <si>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</si>
  <si>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</si>
  <si>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</si>
  <si>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</si>
  <si>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</si>
  <si>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</si>
  <si>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</si>
  <si>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</si>
  <si>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</si>
  <si>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</si>
  <si>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</si>
  <si>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</si>
  <si>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</si>
  <si>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</si>
  <si>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</si>
  <si>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</si>
  <si>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</si>
  <si>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</si>
  <si>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</si>
  <si>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</si>
  <si>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</si>
  <si>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</si>
  <si>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</si>
  <si>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</si>
  <si>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</si>
  <si>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</si>
  <si>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</si>
  <si>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</si>
  <si>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</si>
  <si>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</si>
  <si>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</si>
  <si>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</si>
  <si>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</si>
  <si>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</si>
  <si>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</si>
  <si>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</si>
  <si>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</si>
  <si>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</si>
  <si>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</si>
  <si>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</si>
  <si>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</si>
  <si>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</si>
  <si>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</si>
  <si>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</si>
  <si>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</si>
  <si>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</si>
  <si>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</si>
  <si>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</si>
  <si>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</si>
  <si>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</si>
  <si>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</si>
  <si>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</si>
  <si>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</si>
  <si>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</si>
  <si>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</si>
  <si>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</si>
  <si>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</si>
  <si>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</si>
  <si>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</si>
  <si>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</si>
  <si>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</si>
  <si>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</si>
  <si>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</si>
  <si>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</si>
  <si>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</si>
  <si>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</si>
  <si>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</si>
  <si>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</si>
  <si>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</si>
  <si>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</si>
  <si>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</si>
  <si>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</si>
  <si>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</si>
  <si>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</si>
  <si>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</si>
  <si>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</si>
  <si>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</si>
  <si>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</si>
  <si>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</si>
  <si>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</si>
  <si>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</si>
  <si>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</si>
  <si>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</si>
  <si>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</si>
  <si>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</si>
  <si>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</si>
  <si>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</si>
  <si>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</si>
  <si>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</si>
  <si>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</si>
  <si>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</si>
  <si>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</si>
  <si>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</si>
  <si>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</si>
  <si>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</si>
  <si>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</si>
  <si>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</si>
  <si>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</si>
  <si>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</si>
  <si>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</si>
  <si>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</si>
  <si>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</si>
  <si>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</si>
  <si>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</si>
  <si>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</si>
  <si>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</si>
  <si>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</si>
  <si>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</si>
  <si>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</si>
  <si>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</si>
  <si>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</si>
  <si>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</si>
  <si>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</si>
  <si>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</si>
  <si>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</si>
  <si>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</si>
  <si>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</si>
  <si>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</si>
  <si>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</si>
  <si>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</si>
  <si>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</si>
  <si>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</si>
  <si>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</si>
  <si>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</si>
  <si>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</si>
  <si>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</si>
  <si>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</si>
  <si>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</si>
  <si>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</si>
  <si>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</si>
  <si>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</si>
  <si>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</si>
  <si>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</si>
  <si>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</si>
  <si>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</si>
  <si>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</si>
  <si>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</si>
  <si>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</si>
  <si>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</si>
  <si>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</si>
  <si>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</si>
  <si>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</si>
  <si>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</si>
  <si>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</si>
  <si>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</si>
  <si>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</si>
  <si>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</si>
  <si>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</si>
  <si>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</si>
  <si>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</si>
  <si>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</si>
  <si>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</si>
  <si>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</si>
  <si>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</si>
  <si>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</si>
  <si>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</si>
  <si>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</si>
  <si>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</si>
  <si>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</si>
  <si>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</si>
  <si>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</si>
  <si>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</si>
  <si>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</si>
  <si>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</si>
  <si>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</si>
  <si>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</si>
  <si>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</si>
  <si>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</si>
  <si>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</si>
  <si>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</si>
  <si>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</si>
  <si>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</si>
  <si>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</si>
  <si>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</si>
  <si>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</si>
  <si>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</si>
  <si>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</si>
  <si>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</si>
  <si>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</si>
  <si>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</si>
  <si>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</si>
  <si>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</si>
  <si>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</si>
  <si>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</si>
  <si>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</si>
  <si>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</si>
  <si>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</si>
  <si>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</si>
  <si>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</si>
  <si>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</si>
  <si>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</si>
  <si>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</si>
  <si>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</si>
  <si>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</si>
  <si>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</si>
  <si>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</si>
  <si>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</si>
  <si>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</si>
  <si>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</si>
  <si>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</si>
  <si>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</si>
  <si>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</si>
  <si>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</si>
  <si>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</si>
  <si>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</si>
  <si>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</si>
  <si>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</si>
  <si>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</si>
  <si>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</si>
  <si>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</si>
  <si>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</si>
  <si>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</si>
  <si>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</si>
  <si>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</si>
  <si>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</si>
  <si>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</si>
  <si>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</si>
  <si>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</si>
  <si>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</si>
  <si>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</si>
  <si>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</si>
  <si>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</si>
  <si>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</si>
  <si>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</si>
  <si>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</si>
  <si>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</si>
  <si>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</si>
  <si>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</si>
  <si>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</si>
  <si>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</si>
  <si>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</si>
  <si>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</si>
  <si>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</si>
  <si>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</si>
  <si>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</si>
  <si>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</si>
  <si>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</si>
  <si>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</si>
  <si>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</si>
  <si>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</si>
  <si>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</si>
  <si>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</si>
  <si>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</si>
  <si>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</si>
  <si>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</si>
  <si>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</si>
  <si>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</si>
  <si>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</si>
  <si>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</si>
  <si>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</si>
  <si>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</si>
  <si>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</si>
  <si>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</si>
  <si>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</si>
  <si>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</si>
  <si>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</si>
  <si>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</si>
  <si>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</si>
  <si>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</si>
  <si>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</si>
  <si>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</si>
  <si>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</si>
  <si>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</si>
  <si>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</si>
  <si>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</si>
  <si>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</si>
  <si>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</si>
  <si>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</si>
  <si>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</si>
  <si>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</si>
  <si>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</si>
  <si>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</si>
  <si>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</si>
  <si>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</si>
  <si>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</si>
  <si>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</si>
  <si>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</si>
  <si>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</si>
  <si>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</si>
  <si>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</si>
  <si>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</si>
  <si>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</si>
  <si>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</si>
  <si>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</si>
  <si>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</si>
  <si>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</si>
  <si>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</si>
  <si>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</si>
  <si>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</si>
  <si>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</si>
  <si>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</si>
  <si>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</si>
  <si>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</si>
  <si>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</si>
  <si>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</si>
  <si>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</si>
  <si>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</si>
  <si>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</si>
  <si>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</si>
  <si>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</si>
  <si>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</si>
  <si>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</si>
  <si>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</si>
  <si>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</si>
  <si>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</si>
  <si>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</si>
  <si>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</si>
  <si>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</si>
  <si>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</si>
  <si>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</si>
  <si>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</si>
  <si>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</si>
  <si>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</si>
  <si>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</si>
  <si>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</si>
  <si>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</si>
  <si>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</si>
  <si>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</si>
  <si>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</si>
  <si>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</si>
  <si>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</si>
  <si>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</si>
  <si>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</si>
  <si>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</si>
  <si>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</si>
  <si>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</si>
  <si>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</si>
  <si>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</si>
  <si>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</si>
  <si>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</si>
  <si>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</si>
  <si>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</si>
  <si>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</si>
  <si>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</si>
  <si>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</si>
  <si>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</si>
  <si>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</si>
  <si>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</si>
  <si>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</si>
  <si>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</si>
  <si>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</si>
  <si>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</si>
  <si>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</si>
  <si>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</si>
  <si>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</si>
  <si>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</si>
  <si>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</si>
  <si>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</si>
  <si>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</si>
  <si>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</si>
  <si>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</si>
  <si>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</si>
  <si>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</si>
  <si>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</si>
  <si>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</si>
  <si>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</si>
  <si>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</si>
  <si>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</si>
  <si>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</si>
  <si>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</si>
  <si>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</si>
  <si>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</si>
  <si>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</si>
  <si>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</si>
  <si>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</si>
  <si>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</si>
  <si>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</si>
  <si>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</si>
  <si>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</si>
  <si>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</si>
  <si>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</si>
  <si>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</si>
  <si>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</si>
  <si>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</si>
  <si>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</si>
  <si>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</si>
  <si>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</si>
  <si>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</si>
  <si>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</si>
  <si>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</si>
  <si>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</si>
  <si>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</si>
  <si>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</si>
  <si>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</si>
  <si>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</si>
  <si>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</si>
  <si>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</si>
  <si>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</si>
  <si>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</si>
  <si>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</si>
  <si>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</si>
  <si>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</si>
  <si>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</si>
  <si>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</si>
  <si>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</si>
  <si>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</si>
  <si>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</si>
  <si>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</si>
  <si>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</si>
  <si>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</si>
  <si>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</si>
  <si>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</si>
  <si>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</si>
  <si>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</si>
  <si>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</si>
  <si>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</si>
  <si>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</si>
  <si>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</si>
  <si>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</si>
  <si>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</si>
  <si>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</si>
  <si>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</si>
  <si>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</si>
  <si>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</si>
  <si>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</si>
  <si>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</si>
  <si>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</si>
  <si>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</si>
  <si>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</si>
  <si>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</si>
  <si>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</si>
  <si>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</si>
  <si>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</si>
  <si>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</si>
  <si>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</si>
  <si>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</si>
  <si>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</si>
  <si>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</si>
  <si>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</si>
  <si>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</si>
  <si>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</si>
  <si>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</si>
  <si>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</si>
  <si>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</si>
  <si>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</si>
  <si>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</si>
  <si>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</si>
  <si>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</si>
  <si>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</si>
  <si>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</si>
  <si>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</si>
  <si>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</si>
  <si>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</si>
  <si>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</si>
  <si>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</si>
  <si>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</si>
  <si>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</si>
  <si>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</si>
  <si>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</si>
  <si>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</si>
  <si>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</si>
  <si>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</si>
  <si>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</si>
  <si>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</si>
  <si>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</si>
  <si>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</si>
  <si>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</si>
  <si>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</si>
  <si>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</si>
  <si>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</si>
  <si>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</si>
  <si>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</si>
  <si>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</si>
  <si>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</si>
  <si>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</si>
  <si>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</si>
  <si>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</si>
  <si>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</si>
  <si>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</si>
  <si>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</si>
  <si>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</si>
  <si>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</si>
  <si>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</si>
  <si>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</si>
  <si>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</si>
  <si>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</si>
  <si>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</si>
  <si>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</si>
  <si>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</si>
  <si>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</si>
  <si>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</si>
  <si>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</si>
  <si>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</si>
  <si>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</si>
  <si>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</si>
  <si>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</si>
  <si>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</si>
  <si>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</si>
  <si>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</si>
  <si>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</si>
  <si>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</si>
  <si>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</si>
  <si>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</si>
  <si>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</si>
  <si>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</si>
  <si>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</si>
  <si>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</si>
  <si>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</si>
  <si>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</si>
  <si>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</si>
  <si>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</si>
  <si>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</si>
  <si>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</si>
  <si>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</si>
  <si>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</si>
  <si>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</si>
  <si>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</si>
  <si>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</si>
  <si>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</si>
  <si>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</si>
  <si>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</si>
  <si>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</si>
  <si>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</si>
  <si>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</si>
  <si>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</si>
  <si>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</si>
  <si>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</si>
  <si>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</si>
  <si>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</si>
  <si>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</si>
  <si>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</si>
  <si>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</si>
  <si>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</si>
  <si>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</si>
  <si>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</si>
  <si>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</si>
  <si>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</si>
  <si>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</si>
  <si>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</si>
  <si>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</si>
  <si>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</si>
  <si>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</si>
  <si>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</si>
  <si>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</si>
  <si>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</si>
  <si>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</si>
  <si>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</si>
  <si>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</si>
  <si>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</si>
  <si>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</si>
  <si>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</si>
  <si>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</si>
  <si>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</si>
  <si>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</si>
  <si>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</si>
  <si>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</si>
  <si>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</si>
  <si>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</si>
  <si>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</si>
  <si>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</si>
  <si>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</si>
  <si>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</si>
  <si>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</si>
  <si>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</si>
  <si>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</si>
  <si>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</si>
  <si>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</si>
  <si>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</si>
  <si>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</si>
  <si>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</si>
  <si>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</si>
  <si>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</si>
  <si>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</si>
  <si>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</si>
  <si>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</si>
  <si>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</si>
  <si>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</si>
  <si>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</si>
  <si>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</si>
  <si>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</si>
  <si>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</si>
  <si>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</si>
  <si>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</si>
  <si>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</si>
  <si>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</si>
  <si>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</si>
  <si>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</si>
  <si>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</si>
  <si>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</si>
  <si>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</si>
  <si>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</si>
  <si>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</si>
  <si>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</si>
  <si>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</si>
  <si>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</si>
  <si>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</si>
  <si>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</si>
  <si>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</si>
  <si>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</si>
  <si>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</si>
  <si>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</si>
  <si>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</si>
  <si>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</si>
  <si>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</si>
  <si>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</si>
  <si>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</si>
  <si>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</si>
  <si>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</si>
  <si>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</si>
  <si>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</si>
  <si>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</si>
  <si>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</si>
  <si>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</si>
  <si>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</si>
  <si>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</si>
  <si>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</si>
  <si>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</si>
  <si>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</si>
  <si>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</si>
  <si>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</si>
  <si>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</si>
  <si>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</si>
  <si>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</si>
  <si>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</si>
  <si>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</si>
  <si>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</si>
  <si>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</si>
  <si>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</si>
  <si>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</si>
  <si>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</si>
  <si>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</si>
  <si>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</si>
  <si>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</si>
  <si>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</si>
  <si>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</si>
  <si>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</si>
  <si>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</si>
  <si>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</si>
  <si>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</si>
  <si>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</si>
  <si>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</si>
  <si>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</si>
  <si>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</si>
  <si>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</si>
  <si>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</si>
  <si>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</si>
  <si>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</si>
  <si>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</si>
  <si>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</si>
  <si>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</si>
  <si>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</si>
  <si>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</si>
  <si>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</si>
  <si>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</si>
  <si>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</si>
  <si>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</si>
  <si>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</si>
  <si>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</si>
  <si>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</si>
  <si>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</si>
  <si>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</si>
  <si>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</si>
  <si>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</si>
  <si>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</si>
  <si>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</si>
  <si>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</si>
  <si>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</si>
  <si>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</si>
  <si>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</si>
  <si>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</si>
  <si>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</si>
  <si>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</si>
  <si>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</si>
  <si>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</si>
  <si>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</si>
  <si>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</si>
  <si>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</si>
  <si>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</si>
  <si>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</si>
  <si>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</si>
  <si>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</si>
  <si>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</si>
  <si>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</si>
  <si>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</si>
  <si>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</si>
  <si>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</si>
  <si>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</si>
  <si>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</si>
  <si>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</si>
  <si>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</si>
  <si>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</si>
  <si>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</si>
  <si>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</si>
  <si>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</si>
  <si>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</si>
  <si>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</si>
  <si>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</si>
  <si>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</si>
  <si>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</si>
  <si>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</si>
  <si>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</si>
  <si>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</si>
  <si>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</si>
  <si>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</si>
  <si>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</si>
  <si>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</si>
  <si>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</si>
  <si>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</si>
  <si>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</si>
  <si>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</si>
  <si>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</si>
  <si>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</si>
  <si>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</si>
  <si>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</si>
  <si>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</si>
  <si>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</si>
  <si>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</si>
  <si>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</si>
  <si>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</si>
  <si>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</si>
  <si>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</si>
  <si>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</si>
  <si>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</si>
  <si>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</si>
  <si>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</si>
  <si>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</si>
  <si>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</si>
  <si>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</si>
  <si>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</si>
  <si>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</si>
  <si>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</si>
  <si>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</si>
  <si>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</si>
  <si>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</si>
  <si>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</si>
  <si>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</si>
  <si>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</si>
  <si>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</si>
  <si>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</si>
  <si>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</si>
  <si>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</si>
  <si>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</si>
  <si>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</si>
  <si>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</si>
  <si>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</si>
  <si>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</si>
  <si>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</si>
  <si>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</si>
  <si>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</si>
  <si>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</si>
  <si>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</si>
  <si>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</si>
  <si>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</si>
  <si>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</si>
  <si>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</si>
  <si>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</si>
  <si>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</si>
  <si>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</si>
  <si>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</si>
  <si>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</si>
  <si>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</si>
  <si>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</si>
  <si>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</si>
  <si>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</si>
  <si>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</si>
  <si>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</si>
  <si>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</si>
  <si>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</si>
  <si>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</si>
  <si>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</si>
  <si>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</si>
  <si>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</si>
  <si>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</si>
  <si>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</si>
  <si>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</si>
  <si>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</si>
  <si>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</si>
  <si>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</si>
  <si>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</si>
  <si>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</si>
  <si>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</si>
  <si>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</si>
  <si>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</si>
  <si>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</si>
  <si>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</si>
  <si>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</si>
  <si>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</si>
  <si>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</si>
  <si>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</si>
  <si>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</si>
  <si>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</si>
  <si>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</si>
  <si>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</si>
  <si>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</si>
  <si>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</si>
  <si>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</si>
  <si>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</si>
  <si>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</si>
  <si>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</si>
  <si>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</si>
  <si>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</si>
  <si>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</si>
  <si>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</si>
  <si>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</si>
  <si>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</si>
  <si>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</si>
  <si>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</si>
  <si>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</si>
  <si>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</si>
  <si>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</si>
  <si>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</si>
  <si>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</si>
  <si>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</si>
  <si>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</si>
  <si>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</si>
  <si>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</si>
  <si>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</si>
  <si>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</si>
  <si>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</si>
  <si>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</si>
  <si>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</si>
  <si>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</si>
  <si>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</si>
  <si>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</si>
  <si>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</si>
  <si>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</si>
  <si>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</si>
  <si>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</si>
  <si>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</si>
  <si>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</si>
  <si>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</si>
  <si>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</si>
  <si>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</si>
  <si>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</si>
  <si>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</si>
  <si>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</si>
  <si>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</si>
  <si>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</si>
  <si>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</si>
  <si>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</si>
  <si>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</si>
  <si>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</si>
  <si>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</si>
  <si>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</si>
  <si>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</si>
  <si>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</si>
  <si>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</si>
  <si>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</si>
  <si>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</si>
  <si>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</si>
  <si>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</si>
  <si>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</si>
  <si>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</si>
  <si>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</si>
  <si>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</si>
  <si>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</si>
  <si>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</si>
  <si>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</si>
  <si>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</si>
  <si>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</si>
  <si>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</si>
  <si>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</si>
  <si>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</si>
  <si>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</si>
  <si>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</si>
  <si>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</si>
  <si>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</si>
  <si>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</si>
  <si>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</si>
  <si>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</si>
  <si>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</si>
  <si>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</si>
  <si>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</si>
  <si>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</si>
  <si>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</si>
  <si>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</si>
  <si>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</si>
  <si>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</si>
  <si>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</si>
  <si>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</si>
  <si>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</si>
  <si>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</si>
  <si>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</si>
  <si>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</si>
  <si>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</si>
  <si>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</si>
  <si>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</si>
  <si>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</si>
  <si>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</si>
  <si>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</si>
  <si>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</si>
  <si>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</si>
  <si>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</si>
  <si>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</si>
  <si>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</si>
  <si>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</si>
  <si>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</si>
  <si>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</si>
  <si>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</si>
  <si>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</si>
  <si>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</si>
  <si>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</si>
  <si>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</si>
  <si>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</si>
  <si>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</si>
  <si>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</si>
  <si>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</si>
  <si>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</si>
  <si>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</si>
  <si>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</si>
  <si>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</si>
  <si>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</si>
  <si>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</si>
  <si>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</si>
  <si>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</si>
  <si>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</si>
  <si>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</si>
  <si>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</si>
  <si>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</si>
  <si>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</si>
  <si>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</si>
  <si>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</si>
  <si>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</si>
  <si>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</si>
  <si>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</si>
  <si>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</si>
  <si>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</si>
  <si>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</si>
  <si>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</si>
  <si>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</si>
  <si>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</si>
  <si>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</si>
  <si>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</si>
  <si>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</si>
  <si>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</si>
  <si>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</si>
  <si>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</si>
  <si>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</si>
  <si>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</si>
  <si>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</si>
  <si>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</si>
  <si>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</si>
  <si>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</si>
  <si>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</si>
  <si>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</si>
  <si>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</si>
  <si>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</si>
  <si>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</si>
  <si>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</si>
  <si>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</si>
  <si>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</si>
  <si>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</si>
  <si>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</si>
  <si>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</si>
  <si>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</si>
  <si>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</si>
  <si>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</si>
  <si>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</si>
  <si>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</si>
  <si>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</si>
  <si>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</si>
  <si>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</si>
  <si>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</si>
  <si>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</si>
  <si>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</si>
  <si>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</si>
  <si>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</si>
  <si>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</si>
  <si>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</si>
  <si>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</si>
  <si>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</si>
  <si>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</si>
  <si>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</si>
  <si>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</si>
  <si>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</si>
  <si>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</si>
  <si>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</si>
  <si>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</si>
  <si>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</si>
  <si>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</si>
  <si>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</si>
  <si>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</si>
  <si>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</si>
  <si>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</si>
  <si>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</si>
  <si>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</si>
  <si>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</si>
  <si>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</si>
  <si>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</si>
  <si>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</si>
  <si>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</si>
  <si>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</si>
  <si>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</si>
  <si>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</si>
  <si>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</si>
  <si>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</si>
  <si>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</si>
  <si>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</si>
  <si>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</si>
  <si>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</si>
  <si>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</si>
  <si>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</si>
  <si>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</si>
  <si>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</si>
  <si>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</si>
  <si>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</si>
  <si>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</si>
  <si>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</si>
  <si>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</si>
  <si>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</si>
  <si>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</si>
  <si>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</si>
  <si>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</si>
  <si>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</si>
  <si>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</si>
  <si>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</si>
  <si>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</si>
  <si>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</si>
  <si>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</si>
  <si>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</si>
  <si>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</si>
  <si>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</si>
  <si>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</si>
  <si>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</si>
  <si>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</si>
  <si>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</si>
  <si>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</si>
  <si>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</si>
  <si>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</si>
  <si>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</si>
  <si>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</si>
  <si>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</si>
  <si>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</si>
  <si>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</si>
  <si>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</si>
  <si>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</si>
  <si>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</si>
  <si>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</si>
  <si>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</si>
  <si>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</si>
  <si>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</si>
  <si>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</si>
  <si>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</si>
  <si>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</si>
  <si>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</si>
  <si>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</si>
  <si>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</si>
  <si>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</si>
  <si>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</si>
  <si>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</si>
  <si>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</si>
  <si>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</si>
  <si>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</si>
  <si>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</si>
  <si>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</si>
  <si>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</si>
  <si>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</si>
  <si>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</si>
  <si>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</si>
  <si>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</si>
  <si>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</si>
  <si>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</si>
  <si>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</si>
  <si>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</si>
  <si>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</si>
  <si>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</si>
  <si>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</si>
  <si>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</si>
  <si>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</si>
  <si>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</si>
  <si>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</si>
  <si>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</si>
  <si>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</si>
  <si>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</si>
  <si>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</si>
  <si>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</si>
  <si>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</si>
  <si>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</si>
  <si>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</si>
  <si>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</si>
  <si>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</si>
  <si>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</si>
  <si>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</si>
  <si>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</si>
  <si>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</si>
  <si>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</si>
  <si>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</si>
  <si>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</si>
  <si>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</si>
  <si>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</si>
  <si>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</si>
  <si>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</si>
  <si>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</si>
  <si>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</si>
  <si>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</si>
  <si>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</si>
  <si>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</si>
  <si>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</si>
  <si>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</si>
  <si>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</si>
  <si>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</si>
  <si>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</si>
  <si>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</si>
  <si>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</si>
  <si>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</si>
  <si>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</si>
  <si>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</si>
  <si>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</si>
  <si>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</si>
  <si>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</si>
  <si>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</si>
  <si>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</si>
  <si>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</si>
  <si>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</si>
  <si>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</si>
  <si>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</si>
  <si>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</si>
  <si>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</si>
  <si>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</si>
  <si>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</si>
  <si>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</si>
  <si>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</si>
  <si>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</si>
  <si>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</si>
  <si>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</si>
  <si>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</si>
  <si>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</si>
  <si>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</si>
  <si>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</si>
  <si>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</si>
  <si>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</si>
  <si>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</si>
  <si>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</si>
  <si>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</si>
  <si>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</si>
  <si>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</si>
  <si>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</si>
  <si>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</si>
  <si>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</si>
  <si>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</si>
  <si>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</si>
  <si>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</si>
  <si>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</si>
  <si>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</si>
  <si>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</si>
  <si>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</si>
  <si>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</si>
  <si>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</si>
  <si>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</si>
  <si>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</si>
  <si>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</si>
  <si>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</si>
  <si>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</si>
  <si>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</si>
  <si>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</si>
  <si>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</si>
  <si>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</si>
  <si>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</si>
  <si>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</si>
  <si>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</si>
  <si>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</si>
  <si>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</si>
  <si>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</si>
  <si>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</si>
  <si>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</si>
  <si>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</si>
  <si>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</si>
  <si>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</si>
  <si>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</si>
  <si>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</si>
  <si>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</si>
  <si>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</si>
  <si>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</si>
  <si>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</si>
  <si>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</si>
  <si>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</si>
  <si>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</si>
  <si>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</si>
  <si>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</si>
  <si>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</si>
  <si>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</si>
  <si>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</si>
  <si>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</si>
  <si>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</si>
  <si>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</si>
  <si>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</si>
  <si>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</si>
  <si>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</si>
  <si>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</si>
  <si>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</si>
  <si>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</si>
  <si>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</si>
  <si>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</si>
  <si>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</si>
  <si>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</si>
  <si>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</si>
  <si>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</si>
  <si>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</si>
  <si>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</si>
  <si>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</si>
  <si>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</si>
  <si>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</si>
  <si>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</si>
  <si>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</si>
  <si>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</si>
  <si>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</si>
  <si>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</si>
  <si>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</si>
  <si>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</si>
  <si>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</si>
  <si>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</si>
  <si>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</si>
  <si>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</si>
  <si>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</si>
  <si>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</si>
  <si>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</si>
  <si>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</si>
  <si>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</si>
  <si>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</si>
  <si>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</si>
  <si>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</si>
  <si>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</si>
  <si>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</si>
  <si>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</si>
  <si>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</si>
  <si>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</si>
  <si>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</si>
  <si>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</si>
  <si>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</si>
  <si>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</si>
  <si>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</si>
  <si>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</si>
  <si>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</si>
  <si>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</si>
  <si>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</si>
  <si>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</si>
  <si>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</si>
  <si>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</si>
  <si>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</si>
  <si>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</si>
  <si>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</si>
  <si>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</si>
  <si>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</si>
  <si>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</si>
  <si>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</si>
  <si>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</si>
  <si>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</si>
  <si>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</si>
  <si>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</si>
  <si>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</si>
  <si>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</si>
  <si>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</si>
  <si>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</si>
  <si>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</si>
  <si>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</si>
  <si>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</si>
  <si>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</si>
  <si>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</si>
  <si>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</si>
  <si>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</si>
  <si>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</si>
  <si>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</si>
  <si>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</si>
  <si>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</si>
  <si>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</si>
  <si>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</si>
  <si>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</si>
  <si>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</si>
  <si>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</si>
  <si>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</si>
  <si>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</si>
  <si>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</si>
  <si>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</si>
  <si>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</si>
  <si>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</si>
  <si>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</si>
  <si>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</si>
  <si>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</si>
  <si>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</si>
  <si>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</si>
  <si>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</si>
  <si>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</si>
  <si>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</si>
  <si>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</si>
  <si>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</si>
  <si>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</si>
  <si>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</si>
  <si>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</si>
  <si>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</si>
  <si>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</si>
  <si>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</si>
  <si>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</si>
  <si>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</si>
  <si>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</si>
  <si>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</si>
  <si>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</si>
  <si>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</si>
  <si>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</si>
  <si>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</si>
  <si>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</si>
  <si>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</si>
  <si>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</si>
  <si>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</si>
  <si>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</si>
  <si>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</si>
  <si>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</si>
  <si>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</si>
  <si>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</si>
  <si>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</si>
  <si>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</si>
  <si>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</si>
  <si>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</si>
  <si>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</si>
  <si>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</si>
  <si>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</si>
  <si>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</si>
  <si>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</si>
  <si>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</si>
  <si>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</si>
  <si>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</si>
  <si>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</si>
  <si>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</si>
  <si>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</si>
  <si>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</si>
  <si>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</si>
  <si>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</si>
  <si>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</si>
  <si>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</si>
  <si>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</si>
  <si>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</si>
  <si>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</si>
  <si>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</si>
  <si>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</si>
  <si>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</si>
  <si>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</si>
  <si>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</si>
  <si>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</si>
  <si>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</si>
  <si>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</si>
  <si>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</si>
  <si>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</si>
  <si>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</si>
  <si>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</si>
  <si>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</si>
  <si>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</si>
  <si>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</si>
  <si>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</si>
  <si>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</si>
  <si>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</si>
  <si>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</si>
  <si>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</si>
  <si>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</si>
  <si>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</si>
  <si>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</si>
  <si>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</si>
  <si>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</si>
  <si>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</si>
  <si>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</si>
  <si>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</si>
  <si>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</si>
  <si>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</si>
  <si>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</si>
  <si>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</si>
  <si>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</si>
  <si>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</si>
  <si>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</si>
  <si>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</si>
  <si>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</si>
  <si>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</si>
  <si>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</si>
  <si>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</si>
  <si>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</si>
  <si>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</si>
  <si>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</si>
  <si>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</si>
  <si>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</si>
  <si>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</si>
  <si>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</si>
  <si>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</si>
  <si>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</si>
  <si>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</si>
  <si>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</si>
  <si>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</si>
  <si>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</si>
  <si>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</si>
  <si>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</si>
  <si>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</si>
  <si>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</si>
  <si>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</si>
  <si>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</si>
  <si>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</si>
  <si>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</si>
  <si>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</si>
  <si>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</si>
  <si>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</si>
  <si>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</si>
  <si>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</si>
  <si>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</si>
  <si>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</si>
  <si>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</si>
  <si>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</si>
  <si>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</si>
  <si>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</si>
  <si>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</si>
  <si>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</si>
  <si>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</si>
  <si>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</si>
  <si>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</si>
  <si>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</si>
  <si>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</si>
  <si>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</si>
  <si>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</si>
  <si>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</si>
  <si>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</si>
  <si>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</si>
  <si>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</si>
  <si>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</si>
  <si>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</si>
  <si>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</si>
  <si>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</si>
  <si>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</si>
  <si>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</si>
  <si>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</si>
  <si>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</si>
  <si>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</si>
  <si>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</si>
  <si>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</si>
  <si>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</si>
  <si>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</si>
  <si>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</si>
  <si>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</si>
  <si>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</si>
  <si>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</si>
  <si>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</si>
  <si>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</si>
  <si>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</si>
  <si>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</si>
  <si>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</si>
  <si>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</si>
  <si>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</si>
  <si>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</si>
  <si>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</si>
  <si>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</si>
  <si>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</si>
  <si>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</si>
  <si>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</si>
  <si>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</si>
  <si>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</si>
  <si>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</si>
  <si>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</si>
  <si>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</si>
  <si>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</si>
  <si>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</si>
  <si>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</si>
  <si>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</si>
  <si>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</si>
  <si>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</si>
  <si>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</si>
  <si>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</si>
  <si>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</si>
  <si>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</si>
  <si>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</si>
  <si>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</si>
  <si>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</si>
  <si>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</si>
  <si>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</si>
  <si>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</si>
  <si>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</si>
  <si>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</si>
  <si>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</si>
  <si>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</si>
  <si>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</si>
  <si>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</si>
  <si>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</si>
  <si>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</si>
  <si>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</si>
  <si>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</si>
  <si>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</si>
  <si>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</si>
  <si>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</si>
  <si>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</si>
  <si>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</si>
  <si>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</si>
  <si>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</si>
  <si>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</si>
  <si>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</si>
  <si>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</si>
  <si>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</si>
  <si>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</si>
  <si>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</si>
  <si>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</si>
  <si>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</si>
  <si>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</si>
  <si>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</si>
  <si>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</si>
  <si>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</si>
  <si>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</si>
  <si>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</si>
  <si>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</si>
  <si>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</si>
  <si>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</si>
  <si>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</si>
  <si>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</si>
  <si>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</si>
  <si>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</si>
  <si>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</si>
  <si>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</si>
  <si>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</si>
  <si>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</si>
  <si>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</si>
  <si>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</si>
  <si>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</si>
  <si>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</si>
  <si>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</si>
  <si>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</si>
  <si>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</si>
  <si>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</si>
  <si>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</si>
  <si>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</si>
  <si>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</si>
  <si>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</si>
  <si>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</si>
  <si>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</si>
  <si>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</si>
  <si>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</si>
  <si>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</si>
  <si>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</si>
  <si>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</si>
  <si>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</si>
  <si>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</si>
  <si>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</si>
  <si>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</si>
  <si>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</si>
  <si>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</si>
  <si>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</si>
  <si>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</si>
  <si>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</si>
  <si>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</si>
  <si>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</si>
  <si>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</si>
  <si>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</si>
  <si>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</si>
  <si>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</si>
  <si>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</si>
  <si>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</si>
  <si>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</si>
  <si>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</si>
  <si>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</si>
  <si>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</si>
  <si>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</si>
  <si>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</si>
  <si>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</si>
  <si>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</si>
  <si>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</si>
  <si>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</si>
  <si>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</si>
  <si>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</si>
  <si>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</si>
  <si>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</si>
  <si>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</si>
  <si>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</si>
  <si>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</si>
  <si>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</si>
  <si>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</si>
  <si>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</si>
  <si>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</si>
  <si>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</si>
  <si>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</si>
  <si>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</si>
  <si>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</si>
  <si>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</si>
  <si>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</si>
  <si>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</si>
  <si>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</si>
  <si>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</si>
  <si>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</si>
  <si>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</si>
  <si>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</si>
  <si>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</si>
  <si>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</si>
  <si>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</si>
  <si>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</si>
  <si>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</si>
  <si>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</si>
  <si>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</si>
  <si>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</si>
  <si>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</si>
  <si>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</si>
  <si>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</si>
  <si>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</si>
  <si>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</si>
  <si>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</si>
  <si>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</si>
  <si>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</si>
  <si>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</si>
  <si>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</si>
  <si>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</si>
  <si>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</si>
  <si>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</si>
  <si>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</si>
  <si>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</si>
  <si>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</si>
  <si>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</si>
  <si>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</si>
  <si>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</si>
  <si>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</si>
  <si>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</si>
  <si>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</si>
  <si>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</si>
  <si>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</si>
  <si>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</si>
  <si>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</si>
  <si>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</si>
  <si>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</si>
  <si>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</si>
  <si>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</si>
  <si>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</si>
  <si>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</si>
  <si>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</si>
  <si>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</si>
  <si>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</si>
  <si>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</si>
  <si>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</si>
  <si>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</si>
  <si>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</si>
  <si>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</si>
  <si>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</si>
  <si>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</si>
  <si>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</si>
  <si>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</si>
  <si>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</si>
  <si>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</si>
  <si>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</si>
  <si>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</si>
  <si>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</si>
  <si>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</si>
  <si>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</si>
  <si>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</si>
  <si>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</si>
  <si>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</si>
  <si>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</si>
  <si>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</si>
  <si>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</si>
  <si>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</si>
  <si>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</si>
  <si>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</si>
  <si>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</si>
  <si>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</si>
  <si>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</si>
  <si>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</si>
  <si>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</si>
  <si>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</si>
  <si>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</si>
  <si>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</si>
  <si>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</si>
  <si>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</si>
  <si>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</si>
  <si>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</si>
  <si>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</si>
  <si>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</si>
  <si>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</si>
  <si>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</si>
  <si>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</si>
  <si>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</si>
  <si>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</si>
  <si>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</si>
  <si>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</si>
  <si>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</si>
  <si>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</si>
  <si>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</si>
  <si>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</si>
  <si>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</si>
  <si>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</si>
  <si>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</si>
  <si>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</si>
  <si>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</si>
  <si>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</si>
  <si>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</si>
  <si>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</si>
  <si>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</si>
  <si>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</si>
  <si>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</si>
  <si>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</si>
  <si>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</si>
  <si>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</si>
  <si>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</si>
  <si>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</si>
  <si>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</si>
  <si>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</si>
  <si>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</si>
  <si>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</si>
  <si>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</si>
  <si>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</si>
  <si>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</si>
  <si>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</si>
  <si>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</si>
  <si>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</si>
  <si>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</si>
  <si>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</si>
  <si>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</si>
  <si>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</si>
  <si>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</si>
  <si>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</si>
  <si>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</si>
  <si>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</si>
  <si>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</si>
  <si>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</si>
  <si>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</si>
  <si>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</si>
  <si>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</si>
  <si>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</si>
  <si>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</si>
  <si>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</si>
  <si>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</si>
  <si>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</si>
  <si>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</si>
  <si>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</si>
  <si>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</si>
  <si>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</si>
  <si>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</si>
  <si>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</si>
  <si>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</si>
  <si>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</si>
  <si>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</si>
  <si>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</si>
  <si>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</si>
  <si>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</si>
  <si>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</si>
  <si>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</si>
  <si>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</si>
  <si>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</si>
  <si>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</si>
  <si>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</si>
  <si>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</si>
  <si>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</si>
  <si>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</si>
  <si>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</si>
  <si>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</si>
  <si>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</si>
  <si>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</si>
  <si>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</si>
  <si>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</si>
  <si>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</si>
  <si>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</si>
  <si>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</si>
  <si>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</si>
  <si>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</si>
  <si>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</si>
  <si>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</si>
  <si>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</si>
  <si>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</si>
  <si>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</si>
  <si>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</si>
  <si>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</si>
  <si>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</si>
  <si>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</si>
  <si>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</si>
  <si>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</si>
  <si>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</si>
  <si>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</si>
  <si>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</si>
  <si>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</si>
  <si>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</si>
  <si>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</si>
  <si>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</si>
  <si>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</si>
  <si>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</si>
  <si>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</si>
  <si>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</si>
  <si>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</si>
  <si>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</si>
  <si>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</si>
  <si>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</si>
  <si>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</si>
  <si>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</si>
  <si>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</si>
  <si>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</si>
  <si>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</si>
  <si>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</si>
  <si>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</si>
  <si>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</si>
  <si>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</si>
  <si>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</si>
  <si>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</si>
  <si>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</si>
  <si>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</si>
  <si>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</si>
  <si>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</si>
  <si>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</si>
  <si>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</si>
  <si>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</si>
  <si>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</si>
  <si>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</si>
  <si>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</si>
  <si>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</si>
  <si>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</si>
  <si>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</si>
  <si>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</si>
  <si>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</si>
  <si>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</si>
  <si>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</si>
  <si>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</si>
  <si>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</si>
  <si>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</si>
  <si>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</si>
  <si>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</si>
  <si>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</si>
  <si>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</si>
  <si>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</si>
  <si>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</si>
  <si>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</si>
  <si>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</si>
  <si>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</si>
  <si>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</si>
  <si>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</si>
  <si>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</si>
  <si>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</si>
  <si>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</si>
  <si>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</si>
  <si>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</si>
  <si>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</si>
  <si>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</si>
  <si>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</si>
  <si>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</si>
  <si>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</si>
  <si>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</si>
  <si>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</si>
  <si>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</si>
  <si>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</si>
  <si>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</si>
  <si>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</si>
  <si>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</si>
  <si>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</si>
  <si>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</si>
  <si>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</si>
  <si>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</si>
  <si>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</si>
  <si>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</si>
  <si>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</si>
  <si>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</si>
  <si>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</si>
  <si>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</si>
  <si>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</si>
  <si>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</si>
  <si>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</si>
  <si>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</si>
  <si>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</si>
  <si>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</si>
  <si>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</si>
  <si>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</si>
  <si>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</si>
  <si>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</si>
  <si>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</si>
  <si>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</si>
  <si>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</si>
  <si>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</si>
  <si>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</si>
  <si>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</si>
  <si>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</si>
  <si>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</si>
  <si>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</si>
  <si>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</si>
  <si>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</si>
  <si>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</si>
  <si>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</si>
  <si>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</si>
  <si>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</si>
  <si>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</si>
  <si>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</si>
  <si>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</si>
  <si>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</si>
  <si>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</si>
  <si>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</si>
  <si>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</si>
  <si>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</si>
  <si>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</si>
  <si>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</si>
  <si>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</si>
  <si>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</si>
  <si>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</si>
  <si>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</si>
  <si>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</si>
  <si>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</si>
  <si>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</si>
  <si>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</si>
  <si>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</si>
  <si>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</si>
  <si>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</si>
  <si>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</si>
  <si>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</si>
  <si>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</si>
  <si>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</si>
  <si>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</si>
  <si>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</si>
  <si>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</si>
  <si>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</si>
  <si>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</si>
  <si>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</si>
  <si>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</si>
  <si>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</si>
  <si>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</si>
  <si>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</si>
  <si>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</si>
  <si>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</si>
  <si>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</si>
  <si>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</si>
  <si>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</si>
  <si>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</si>
  <si>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</si>
  <si>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</si>
  <si>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</si>
  <si>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</si>
  <si>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</si>
  <si>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</si>
  <si>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</si>
  <si>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</si>
  <si>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</si>
  <si>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</si>
  <si>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</si>
  <si>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</si>
  <si>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</si>
  <si>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</si>
  <si>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</si>
  <si>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</si>
  <si>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</si>
  <si>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</si>
  <si>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</si>
  <si>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</si>
  <si>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</si>
  <si>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</si>
  <si>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</si>
  <si>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</si>
  <si>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</si>
  <si>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</si>
  <si>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</si>
  <si>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</si>
  <si>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</si>
  <si>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</si>
  <si>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</si>
  <si>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</si>
  <si>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</si>
  <si>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</si>
  <si>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</si>
  <si>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</si>
  <si>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</si>
  <si>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</si>
  <si>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</si>
  <si>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</si>
  <si>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</si>
  <si>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</si>
  <si>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</si>
  <si>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</si>
  <si>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</si>
  <si>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</si>
  <si>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</si>
  <si>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</si>
  <si>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</si>
  <si>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</si>
  <si>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</si>
  <si>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</si>
  <si>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</si>
  <si>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</si>
  <si>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</si>
  <si>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</si>
  <si>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</si>
  <si>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</si>
  <si>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</si>
  <si>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</si>
  <si>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</si>
  <si>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</si>
  <si>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</si>
  <si>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</si>
  <si>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</si>
  <si>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</si>
  <si>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</si>
  <si>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</si>
  <si>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</si>
  <si>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</si>
  <si>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</si>
  <si>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</si>
  <si>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</si>
  <si>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</si>
  <si>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</si>
  <si>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</si>
  <si>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</si>
  <si>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</si>
  <si>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</si>
  <si>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</si>
  <si>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</si>
  <si>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</si>
  <si>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</si>
  <si>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</si>
  <si>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</si>
  <si>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</si>
  <si>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</si>
  <si>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</si>
  <si>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</si>
  <si>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</si>
  <si>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</si>
  <si>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</si>
  <si>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</si>
  <si>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</si>
  <si>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</si>
  <si>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</si>
  <si>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</si>
  <si>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</si>
  <si>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</si>
  <si>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</si>
  <si>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</si>
  <si>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</si>
  <si>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</si>
  <si>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</si>
  <si>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</si>
  <si>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</si>
  <si>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</si>
  <si>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</si>
  <si>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</si>
  <si>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</si>
  <si>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</si>
  <si>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</si>
  <si>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</si>
  <si>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</si>
  <si>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</si>
  <si>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</si>
  <si>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</si>
  <si>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</si>
  <si>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</si>
  <si>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</si>
  <si>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</si>
  <si>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</si>
  <si>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</si>
  <si>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</si>
  <si>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</si>
  <si>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</si>
  <si>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</si>
  <si>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</si>
  <si>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</si>
  <si>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</si>
  <si>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</si>
  <si>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</si>
  <si>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</si>
  <si>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</si>
  <si>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</si>
  <si>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</si>
  <si>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</si>
  <si>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</si>
  <si>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</si>
  <si>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</si>
  <si>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</si>
  <si>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</si>
  <si>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</si>
  <si>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</si>
  <si>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</si>
  <si>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</si>
  <si>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</si>
  <si>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</si>
  <si>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</si>
  <si>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</si>
  <si>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</si>
  <si>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</si>
  <si>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</si>
  <si>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</si>
  <si>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</si>
  <si>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</si>
  <si>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</si>
  <si>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</si>
  <si>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</si>
  <si>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</si>
  <si>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</si>
  <si>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</si>
  <si>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</si>
  <si>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</si>
  <si>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</si>
  <si>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</si>
  <si>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</si>
  <si>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</si>
  <si>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</si>
  <si>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</si>
  <si>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</si>
  <si>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</si>
  <si>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</si>
  <si>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</si>
  <si>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</si>
  <si>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</si>
  <si>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</si>
  <si>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</si>
  <si>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</si>
  <si>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</si>
  <si>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</si>
  <si>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</si>
  <si>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</si>
  <si>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</si>
  <si>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</si>
  <si>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</si>
  <si>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</si>
  <si>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</si>
  <si>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</si>
  <si>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</si>
  <si>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</si>
  <si>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</si>
  <si>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</si>
  <si>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</si>
  <si>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</si>
  <si>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</si>
  <si>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</si>
  <si>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</si>
  <si>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</si>
  <si>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</si>
  <si>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</si>
  <si>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</si>
  <si>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</si>
  <si>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</si>
  <si>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</si>
  <si>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</si>
  <si>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</si>
  <si>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</si>
  <si>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</si>
  <si>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</si>
  <si>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</si>
  <si>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</si>
  <si>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</si>
  <si>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</si>
  <si>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</si>
  <si>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</si>
  <si>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</si>
  <si>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</si>
  <si>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</si>
  <si>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</si>
  <si>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</si>
  <si>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</si>
  <si>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</si>
  <si>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</si>
  <si>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</si>
  <si>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</si>
  <si>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</si>
  <si>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</si>
  <si>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</si>
  <si>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</si>
  <si>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</si>
  <si>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</si>
  <si>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</si>
  <si>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</si>
  <si>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</si>
  <si>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</si>
  <si>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</si>
  <si>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</si>
  <si>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</si>
  <si>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</si>
  <si>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</si>
  <si>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</si>
  <si>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</si>
  <si>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</si>
  <si>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</si>
  <si>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</si>
  <si>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</si>
  <si>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</si>
  <si>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</si>
  <si>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</si>
  <si>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</si>
  <si>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</si>
  <si>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</si>
  <si>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</si>
  <si>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</si>
  <si>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</si>
  <si>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</si>
  <si>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</si>
  <si>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</si>
  <si>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</si>
  <si>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</si>
  <si>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</si>
  <si>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</si>
  <si>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</si>
  <si>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</si>
  <si>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</si>
  <si>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</si>
  <si>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</si>
  <si>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</si>
  <si>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</si>
  <si>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</si>
  <si>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</si>
  <si>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</si>
  <si>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</si>
  <si>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</si>
  <si>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</si>
  <si>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</si>
  <si>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</si>
  <si>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</si>
  <si>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</si>
  <si>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</si>
  <si>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</si>
  <si>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</si>
  <si>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</si>
  <si>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</si>
  <si>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</si>
  <si>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</si>
  <si>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</si>
  <si>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</si>
  <si>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</si>
  <si>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</si>
  <si>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</si>
  <si>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</si>
  <si>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</si>
  <si>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</si>
  <si>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</si>
  <si>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</si>
  <si>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</si>
  <si>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</si>
  <si>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</si>
  <si>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</si>
  <si>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</si>
  <si>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</si>
  <si>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</si>
  <si>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</si>
  <si>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</si>
  <si>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</si>
  <si>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</si>
  <si>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</si>
  <si>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</si>
  <si>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</si>
  <si>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</si>
  <si>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</si>
  <si>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</si>
  <si>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</si>
  <si>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</si>
  <si>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</si>
  <si>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</si>
  <si>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</si>
  <si>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</si>
  <si>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</si>
  <si>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</si>
  <si>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</si>
  <si>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</si>
  <si>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</si>
  <si>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</si>
  <si>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</si>
  <si>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</si>
  <si>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</si>
  <si>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</si>
  <si>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</si>
  <si>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</si>
  <si>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</si>
  <si>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</si>
  <si>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</si>
  <si>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</si>
  <si>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</si>
  <si>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</si>
  <si>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</si>
  <si>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</si>
  <si>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</si>
  <si>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</si>
  <si>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</si>
  <si>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</si>
  <si>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</si>
  <si>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</si>
  <si>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</si>
  <si>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</si>
  <si>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</si>
  <si>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</si>
  <si>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</si>
  <si>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</si>
  <si>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</si>
  <si>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</si>
  <si>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</si>
  <si>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</si>
  <si>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</si>
  <si>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</si>
  <si>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</si>
  <si>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</si>
  <si>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</si>
  <si>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</si>
  <si>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</si>
  <si>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</si>
  <si>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</si>
  <si>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</si>
  <si>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</si>
  <si>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</si>
  <si>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</si>
  <si>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</si>
  <si>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</si>
  <si>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</si>
  <si>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</si>
  <si>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</si>
  <si>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</si>
  <si>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</si>
  <si>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</si>
  <si>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</si>
  <si>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</si>
  <si>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</si>
  <si>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</si>
  <si>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</si>
  <si>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</si>
  <si>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</si>
  <si>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</si>
  <si>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</si>
  <si>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</si>
  <si>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</si>
  <si>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</si>
  <si>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</si>
  <si>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</si>
  <si>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</si>
  <si>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</si>
  <si>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</si>
  <si>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</si>
  <si>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</si>
  <si>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</si>
  <si>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</si>
  <si>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</si>
  <si>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</si>
  <si>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</si>
  <si>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</si>
  <si>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</si>
  <si>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</si>
  <si>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</si>
  <si>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</si>
  <si>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</si>
  <si>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</si>
  <si>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</si>
  <si>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</si>
  <si>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</si>
  <si>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</si>
  <si>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</si>
  <si>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</si>
  <si>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</si>
  <si>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</si>
  <si>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</si>
  <si>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</si>
  <si>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</si>
  <si>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</si>
  <si>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</si>
  <si>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</si>
  <si>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</si>
  <si>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</si>
  <si>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</si>
  <si>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</si>
  <si>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</si>
  <si>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</si>
  <si>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</si>
  <si>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</si>
  <si>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</si>
  <si>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</si>
  <si>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</si>
  <si>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</si>
  <si>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</si>
  <si>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</si>
  <si>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</si>
  <si>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</si>
  <si>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</si>
  <si>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</si>
  <si>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</si>
  <si>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</si>
  <si>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</si>
  <si>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</si>
  <si>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</si>
  <si>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</si>
  <si>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</si>
  <si>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</si>
  <si>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</si>
  <si>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</si>
  <si>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</si>
  <si>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</si>
  <si>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</si>
  <si>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</si>
  <si>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</si>
  <si>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</si>
  <si>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</si>
  <si>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</si>
  <si>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</si>
  <si>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</si>
  <si>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</si>
  <si>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</si>
  <si>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</si>
  <si>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</si>
  <si>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</si>
  <si>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</si>
  <si>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</si>
  <si>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</si>
  <si>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</si>
  <si>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</si>
  <si>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</si>
  <si>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</si>
  <si>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</si>
  <si>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</si>
  <si>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</si>
  <si>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</si>
  <si>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</si>
  <si>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</si>
  <si>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</si>
  <si>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</si>
  <si>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</si>
  <si>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</si>
  <si>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</si>
  <si>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</si>
  <si>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</si>
  <si>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</si>
  <si>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</si>
  <si>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</si>
  <si>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</si>
  <si>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</si>
  <si>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</si>
  <si>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</si>
  <si>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</si>
  <si>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</si>
  <si>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</si>
  <si>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</si>
  <si>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</si>
  <si>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</si>
  <si>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</si>
  <si>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</si>
  <si>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</si>
  <si>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</si>
  <si>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</si>
  <si>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</si>
  <si>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</si>
  <si>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</si>
  <si>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</si>
  <si>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</si>
  <si>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</si>
  <si>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</si>
  <si>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</si>
  <si>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</si>
  <si>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</si>
  <si>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</si>
  <si>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</si>
  <si>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</si>
  <si>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</si>
  <si>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</si>
  <si>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</si>
  <si>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</si>
  <si>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</si>
  <si>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</si>
  <si>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</si>
  <si>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</si>
  <si>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</si>
  <si>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</si>
  <si>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</si>
  <si>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</si>
  <si>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</si>
  <si>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</si>
  <si>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</si>
  <si>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</si>
  <si>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</si>
  <si>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</si>
  <si>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</si>
  <si>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</si>
  <si>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</si>
  <si>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</si>
  <si>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</si>
  <si>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</si>
  <si>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</si>
  <si>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</si>
  <si>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</si>
  <si>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</si>
  <si>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</si>
  <si>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</si>
  <si>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</si>
  <si>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</si>
  <si>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</si>
  <si>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</si>
  <si>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</si>
  <si>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</si>
  <si>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</si>
  <si>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</si>
  <si>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</si>
  <si>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</si>
  <si>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</si>
  <si>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</si>
  <si>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</si>
  <si>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</si>
  <si>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</si>
  <si>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</si>
  <si>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</si>
  <si>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</si>
  <si>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</si>
  <si>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</si>
  <si>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</si>
  <si>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</si>
  <si>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</si>
  <si>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</si>
  <si>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</si>
  <si>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</si>
  <si>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</si>
  <si>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</si>
  <si>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</si>
  <si>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</si>
  <si>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</si>
  <si>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</si>
  <si>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</si>
  <si>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</si>
  <si>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</si>
  <si>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</si>
  <si>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</si>
  <si>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</si>
  <si>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</si>
  <si>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</si>
  <si>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</si>
  <si>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</si>
  <si>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</si>
  <si>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</si>
  <si>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</si>
  <si>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</si>
  <si>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</si>
  <si>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</si>
  <si>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</si>
  <si>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</si>
  <si>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</si>
  <si>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</si>
  <si>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</si>
  <si>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</si>
  <si>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</si>
  <si>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</si>
  <si>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</si>
  <si>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</si>
  <si>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</si>
  <si>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</si>
  <si>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</si>
  <si>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</si>
  <si>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</si>
  <si>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</si>
  <si>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</si>
  <si>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</si>
  <si>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</si>
  <si>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</si>
  <si>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</si>
  <si>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</si>
  <si>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</si>
  <si>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</si>
  <si>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</si>
  <si>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</si>
  <si>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</si>
  <si>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</si>
  <si>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</si>
  <si>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</si>
  <si>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</si>
  <si>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</si>
  <si>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</si>
  <si>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</si>
  <si>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</si>
  <si>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</si>
  <si>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</si>
  <si>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</si>
  <si>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</si>
  <si>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</si>
  <si>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</si>
  <si>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</si>
  <si>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</si>
  <si>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</si>
  <si>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</si>
  <si>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</si>
  <si>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</si>
  <si>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</si>
  <si>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</si>
  <si>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</si>
  <si>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</si>
  <si>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</si>
  <si>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</si>
  <si>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</si>
  <si>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</si>
  <si>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</si>
  <si>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</si>
  <si>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</si>
  <si>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</si>
  <si>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</si>
  <si>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</si>
  <si>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</si>
  <si>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</si>
  <si>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</si>
  <si>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</si>
  <si>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</si>
  <si>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</si>
  <si>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</si>
  <si>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</si>
  <si>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</si>
  <si>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</si>
  <si>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</si>
  <si>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</si>
  <si>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</si>
  <si>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</si>
  <si>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</si>
  <si>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</si>
  <si>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</si>
  <si>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</si>
  <si>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</si>
  <si>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</si>
  <si>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</si>
  <si>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</si>
  <si>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</si>
  <si>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</si>
  <si>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</si>
  <si>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</si>
  <si>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</si>
  <si>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</si>
  <si>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</si>
  <si>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</si>
  <si>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</si>
  <si>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</si>
  <si>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</si>
  <si>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</si>
  <si>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</si>
  <si>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</si>
  <si>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</si>
  <si>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</si>
  <si>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</si>
  <si>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</si>
  <si>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</si>
  <si>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</si>
  <si>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</si>
  <si>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</si>
  <si>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</si>
  <si>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</si>
  <si>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</si>
  <si>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</si>
  <si>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</si>
  <si>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</si>
  <si>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</si>
  <si>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</si>
  <si>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</si>
  <si>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</si>
  <si>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</si>
  <si>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</si>
  <si>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</si>
  <si>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</si>
  <si>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</si>
  <si>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</si>
  <si>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</si>
  <si>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</si>
  <si>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</si>
  <si>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</si>
  <si>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</si>
  <si>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</si>
  <si>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</si>
  <si>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</si>
  <si>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</si>
  <si>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</si>
  <si>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</si>
  <si>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</si>
  <si>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</si>
  <si>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</si>
  <si>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</si>
  <si>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</si>
  <si>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</si>
  <si>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</si>
  <si>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</si>
  <si>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</si>
  <si>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</si>
  <si>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</si>
  <si>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</si>
  <si>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</si>
  <si>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</si>
  <si>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</si>
  <si>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</si>
  <si>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</si>
  <si>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</si>
  <si>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</si>
  <si>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</si>
  <si>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</si>
  <si>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</si>
  <si>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</si>
  <si>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</si>
  <si>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</si>
  <si>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</si>
  <si>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</si>
  <si>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</si>
  <si>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</si>
  <si>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</si>
  <si>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</si>
  <si>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</si>
  <si>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</si>
  <si>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</si>
  <si>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</si>
  <si>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</si>
  <si>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</si>
  <si>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</si>
  <si>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</si>
  <si>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</si>
  <si>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</si>
  <si>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</si>
  <si>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</si>
  <si>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</si>
  <si>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</si>
  <si>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</si>
  <si>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</si>
  <si>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</si>
  <si>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</si>
  <si>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</si>
  <si>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</si>
  <si>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</si>
  <si>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</si>
  <si>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</si>
  <si>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</si>
  <si>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</si>
  <si>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</si>
  <si>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</si>
  <si>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</si>
  <si>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</si>
  <si>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</si>
  <si>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</si>
  <si>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</si>
  <si>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</si>
  <si>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</si>
  <si>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</si>
  <si>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</si>
  <si>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</si>
  <si>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</si>
  <si>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</si>
  <si>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</si>
  <si>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</si>
  <si>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</si>
  <si>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</si>
  <si>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</si>
  <si>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</si>
  <si>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</si>
  <si>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</si>
  <si>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</si>
  <si>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</si>
  <si>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</si>
  <si>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</si>
  <si>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</si>
  <si>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</si>
  <si>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</si>
  <si>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</si>
  <si>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</si>
  <si>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</si>
  <si>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</si>
  <si>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</si>
  <si>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</si>
  <si>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</si>
  <si>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</si>
  <si>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</si>
  <si>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</si>
  <si>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</si>
  <si>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</si>
  <si>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</si>
  <si>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</si>
  <si>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</si>
  <si>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</si>
  <si>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</si>
  <si>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</si>
  <si>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</si>
  <si>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</si>
  <si>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</si>
  <si>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</si>
  <si>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</si>
  <si>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</si>
  <si>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</si>
  <si>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</si>
  <si>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</si>
  <si>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</si>
  <si>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</si>
  <si>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</si>
  <si>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</si>
  <si>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</si>
  <si>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</si>
  <si>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</si>
  <si>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</si>
  <si>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</si>
  <si>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</si>
  <si>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</si>
  <si>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</si>
  <si>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</si>
  <si>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</si>
  <si>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</si>
  <si>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</si>
  <si>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</si>
  <si>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</si>
  <si>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</si>
  <si>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</si>
  <si>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</si>
  <si>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</si>
  <si>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</si>
  <si>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</si>
  <si>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</si>
  <si>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</si>
  <si>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</si>
  <si>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</si>
  <si>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</si>
  <si>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</si>
  <si>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</si>
  <si>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</si>
  <si>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</si>
  <si>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</si>
  <si>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</si>
  <si>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</si>
  <si>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</si>
  <si>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</si>
  <si>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</si>
  <si>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</si>
  <si>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</si>
  <si>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</si>
  <si>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</si>
  <si>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</si>
  <si>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</si>
  <si>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</si>
  <si>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</si>
  <si>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</si>
  <si>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</si>
  <si>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</si>
  <si>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</si>
  <si>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</si>
  <si>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</si>
  <si>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</si>
  <si>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</si>
  <si>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</si>
  <si>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</si>
  <si>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</si>
  <si>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</si>
  <si>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</si>
  <si>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</si>
  <si>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</si>
  <si>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</si>
  <si>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</si>
  <si>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</si>
  <si>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</si>
  <si>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</si>
  <si>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</si>
  <si>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</si>
  <si>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</si>
  <si>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</si>
  <si>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</si>
  <si>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</si>
  <si>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</si>
  <si>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</si>
  <si>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</si>
  <si>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</si>
  <si>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</si>
  <si>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</si>
  <si>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</si>
  <si>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</si>
  <si>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</si>
  <si>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</si>
  <si>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</si>
  <si>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</si>
  <si>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</si>
  <si>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</si>
  <si>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</si>
  <si>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</si>
  <si>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</si>
  <si>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</si>
  <si>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</si>
  <si>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</si>
  <si>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</si>
  <si>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</si>
  <si>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</si>
  <si>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</si>
  <si>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</si>
  <si>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</si>
  <si>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</si>
  <si>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</si>
  <si>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</si>
  <si>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</si>
  <si>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</si>
  <si>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</si>
  <si>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</si>
  <si>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</si>
  <si>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</si>
  <si>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</si>
  <si>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</si>
  <si>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</si>
  <si>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</si>
  <si>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</si>
  <si>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</si>
  <si>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</si>
  <si>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</si>
  <si>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</si>
  <si>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</si>
  <si>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</si>
  <si>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</si>
  <si>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</si>
  <si>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</si>
  <si>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</si>
  <si>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</si>
  <si>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</si>
  <si>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</si>
  <si>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</si>
  <si>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</si>
  <si>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</si>
  <si>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</si>
  <si>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</si>
  <si>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</si>
  <si>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</si>
  <si>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</si>
  <si>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</si>
  <si>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</si>
  <si>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</si>
  <si>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</si>
  <si>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</si>
  <si>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</si>
  <si>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</si>
  <si>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</si>
  <si>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</si>
  <si>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</si>
  <si>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</si>
  <si>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</si>
  <si>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</si>
  <si>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</si>
  <si>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</si>
  <si>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</si>
  <si>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</si>
  <si>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</si>
  <si>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</si>
  <si>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</si>
  <si>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</si>
  <si>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</si>
  <si>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</si>
  <si>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</si>
  <si>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</si>
  <si>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</si>
  <si>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</si>
  <si>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</si>
  <si>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</si>
  <si>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</si>
  <si>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</si>
  <si>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</si>
  <si>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</si>
  <si>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</si>
  <si>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</si>
  <si>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</si>
  <si>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</si>
  <si>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</si>
  <si>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</si>
  <si>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</si>
  <si>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</si>
  <si>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</si>
  <si>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</si>
  <si>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</si>
  <si>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</si>
  <si>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</si>
  <si>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</si>
  <si>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</si>
  <si>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</si>
  <si>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</si>
  <si>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</si>
  <si>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</si>
  <si>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</si>
  <si>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</si>
  <si>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</si>
  <si>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</si>
  <si>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</si>
  <si>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</si>
  <si>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</si>
  <si>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</si>
  <si>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</si>
  <si>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</si>
  <si>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</si>
  <si>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</si>
  <si>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</si>
  <si>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</si>
  <si>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</si>
  <si>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</si>
  <si>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</si>
  <si>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</si>
  <si>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</si>
  <si>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</si>
  <si>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</si>
  <si>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</si>
  <si>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</si>
  <si>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</si>
  <si>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</si>
  <si>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</si>
  <si>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</si>
  <si>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</si>
  <si>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</si>
  <si>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</si>
  <si>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</si>
  <si>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</si>
  <si>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</si>
  <si>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</si>
  <si>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</si>
  <si>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</si>
  <si>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</si>
  <si>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</si>
  <si>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</si>
  <si>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</si>
  <si>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</si>
  <si>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</si>
  <si>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</si>
  <si>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</si>
  <si>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</si>
  <si>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</si>
  <si>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</si>
  <si>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</si>
  <si>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</si>
  <si>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</si>
  <si>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</si>
  <si>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</si>
  <si>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</si>
  <si>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</si>
  <si>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</si>
  <si>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</si>
  <si>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</si>
  <si>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</si>
  <si>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</si>
  <si>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</si>
  <si>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</si>
  <si>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</si>
  <si>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</si>
  <si>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</si>
  <si>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</si>
  <si>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</si>
  <si>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</si>
  <si>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</si>
  <si>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</si>
  <si>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</si>
  <si>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</si>
  <si>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</si>
  <si>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</si>
  <si>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</si>
  <si>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</si>
  <si>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</si>
  <si>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</si>
  <si>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</si>
  <si>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</si>
  <si>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</si>
  <si>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</si>
  <si>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</si>
  <si>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</si>
  <si>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</si>
  <si>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</si>
  <si>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</si>
  <si>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</si>
  <si>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</si>
  <si>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</si>
  <si>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</si>
  <si>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</si>
  <si>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</si>
  <si>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</si>
  <si>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</si>
  <si>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</si>
  <si>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</si>
  <si>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</si>
  <si>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</si>
  <si>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</si>
  <si>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</si>
  <si>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</si>
  <si>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</si>
  <si>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</si>
  <si>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</si>
  <si>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</si>
  <si>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</si>
  <si>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</si>
  <si>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</si>
  <si>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</si>
  <si>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</si>
  <si>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</si>
  <si>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</si>
  <si>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</si>
  <si>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</si>
  <si>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</si>
  <si>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</si>
  <si>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</si>
  <si>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</si>
  <si>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</si>
  <si>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</si>
  <si>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</si>
  <si>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</si>
  <si>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</si>
  <si>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</si>
  <si>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</si>
  <si>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</si>
  <si>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</si>
  <si>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</si>
  <si>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</si>
  <si>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</si>
  <si>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</si>
  <si>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</si>
  <si>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</si>
  <si>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</si>
  <si>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</si>
  <si>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</si>
  <si>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</si>
  <si>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</si>
  <si>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</si>
  <si>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</si>
  <si>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</si>
  <si>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</si>
  <si>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</si>
  <si>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</si>
  <si>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</si>
  <si>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</si>
  <si>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</si>
  <si>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</si>
  <si>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</si>
  <si>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</si>
  <si>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</si>
  <si>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</si>
  <si>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</si>
  <si>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</si>
  <si>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</si>
  <si>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</si>
  <si>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</si>
  <si>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</si>
  <si>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</si>
  <si>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</si>
  <si>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</si>
  <si>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</si>
  <si>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</si>
  <si>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</si>
  <si>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</si>
  <si>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</si>
  <si>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</si>
  <si>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</si>
  <si>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</si>
  <si>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</si>
  <si>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</si>
  <si>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</si>
  <si>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</si>
  <si>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</si>
  <si>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</si>
  <si>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</si>
  <si>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</si>
  <si>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</si>
  <si>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</si>
  <si>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</si>
  <si>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</si>
  <si>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</si>
  <si>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</si>
  <si>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</si>
  <si>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</si>
  <si>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</si>
  <si>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</si>
  <si>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</si>
  <si>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</si>
  <si>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</si>
  <si>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</si>
  <si>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</si>
  <si>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</si>
  <si>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</si>
  <si>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</si>
  <si>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</si>
  <si>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</si>
  <si>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</si>
  <si>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</si>
  <si>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</si>
  <si>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</si>
  <si>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</si>
  <si>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</si>
  <si>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</si>
  <si>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</si>
  <si>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</si>
  <si>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</si>
  <si>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</si>
  <si>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</si>
  <si>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</si>
  <si>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</si>
  <si>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</si>
  <si>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</si>
  <si>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</si>
  <si>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</si>
  <si>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</si>
  <si>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</si>
  <si>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</si>
  <si>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</si>
  <si>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</si>
  <si>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</si>
  <si>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</si>
  <si>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</si>
  <si>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</si>
  <si>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</si>
  <si>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</si>
  <si>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</si>
  <si>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</si>
  <si>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</si>
  <si>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</si>
  <si>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</si>
  <si>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</si>
  <si>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</si>
  <si>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</si>
  <si>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</si>
  <si>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</si>
  <si>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</si>
  <si>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</si>
  <si>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</si>
  <si>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</si>
  <si>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</si>
  <si>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</si>
  <si>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</si>
  <si>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</si>
  <si>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</si>
  <si>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</si>
  <si>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</si>
  <si>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</si>
  <si>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</si>
  <si>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</si>
  <si>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</si>
  <si>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</si>
  <si>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</si>
  <si>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</si>
  <si>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</si>
  <si>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</si>
  <si>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</si>
  <si>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</si>
  <si>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</si>
  <si>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</si>
  <si>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</si>
  <si>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</si>
  <si>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</si>
  <si>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</si>
  <si>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</si>
  <si>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</si>
  <si>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</si>
  <si>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</si>
  <si>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</si>
  <si>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</si>
  <si>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</si>
  <si>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</si>
  <si>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</si>
  <si>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</si>
  <si>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</si>
  <si>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</si>
  <si>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</si>
  <si>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</si>
  <si>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</si>
  <si>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</si>
  <si>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</si>
  <si>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</si>
  <si>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</si>
  <si>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</si>
  <si>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</si>
  <si>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</si>
  <si>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</si>
  <si>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</si>
  <si>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</si>
  <si>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</si>
  <si>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</si>
  <si>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</si>
  <si>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</si>
  <si>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</si>
  <si>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</si>
  <si>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</si>
  <si>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</si>
  <si>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</si>
  <si>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</si>
  <si>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</si>
  <si>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</si>
  <si>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</si>
  <si>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</si>
  <si>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</si>
  <si>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</si>
  <si>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</si>
  <si>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</si>
  <si>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</si>
  <si>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</si>
  <si>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</si>
  <si>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</si>
  <si>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</si>
  <si>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</si>
  <si>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</si>
  <si>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</si>
  <si>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</si>
  <si>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</si>
  <si>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</si>
  <si>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</si>
  <si>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</si>
  <si>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</si>
  <si>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</si>
  <si>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</si>
  <si>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</si>
  <si>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</si>
  <si>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</si>
  <si>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</si>
  <si>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</si>
  <si>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</si>
  <si>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</si>
  <si>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</si>
  <si>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</si>
  <si>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</si>
  <si>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</si>
  <si>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</si>
  <si>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</si>
  <si>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</si>
  <si>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</si>
  <si>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</si>
  <si>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</si>
  <si>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</si>
  <si>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</si>
  <si>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</si>
  <si>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</si>
  <si>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</si>
  <si>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</si>
  <si>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</si>
  <si>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</si>
  <si>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</si>
  <si>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</si>
  <si>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</si>
  <si>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</si>
  <si>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</si>
  <si>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</si>
  <si>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</si>
  <si>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</si>
  <si>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</si>
  <si>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</si>
  <si>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</si>
  <si>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</si>
  <si>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</si>
  <si>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</si>
  <si>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</si>
  <si>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</si>
  <si>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</si>
  <si>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</si>
  <si>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</si>
  <si>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</si>
  <si>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</si>
  <si>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</si>
  <si>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</si>
  <si>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</si>
  <si>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</si>
  <si>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</si>
  <si>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</si>
  <si>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</si>
  <si>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</si>
  <si>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</si>
  <si>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</si>
  <si>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</si>
  <si>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</si>
  <si>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</si>
  <si>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</si>
  <si>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</si>
  <si>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</si>
  <si>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</si>
  <si>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</si>
  <si>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</si>
  <si>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</si>
  <si>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</si>
  <si>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</si>
  <si>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</si>
  <si>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</si>
  <si>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</si>
  <si>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</si>
  <si>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</si>
  <si>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</si>
  <si>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</si>
  <si>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</si>
  <si>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</si>
  <si>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</si>
  <si>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</si>
  <si>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</si>
  <si>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</si>
  <si>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</si>
  <si>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</si>
  <si>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</si>
  <si>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</si>
  <si>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</si>
  <si>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</si>
  <si>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</si>
  <si>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</si>
  <si>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</si>
  <si>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</si>
  <si>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</si>
  <si>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</si>
  <si>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</si>
  <si>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</si>
  <si>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</si>
  <si>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</si>
  <si>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</si>
  <si>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</si>
  <si>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</si>
  <si>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</si>
  <si>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</si>
  <si>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</si>
  <si>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</si>
  <si>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</si>
  <si>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</si>
  <si>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</si>
  <si>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</si>
  <si>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</si>
  <si>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</si>
  <si>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</si>
  <si>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</si>
  <si>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</si>
  <si>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</si>
  <si>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</si>
  <si>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</si>
  <si>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</si>
  <si>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</si>
  <si>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</si>
  <si>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</si>
  <si>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</si>
  <si>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</si>
  <si>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</si>
  <si>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</si>
  <si>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</si>
  <si>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</si>
  <si>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</si>
  <si>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</si>
  <si>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</si>
  <si>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</si>
  <si>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</si>
  <si>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</si>
  <si>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</si>
  <si>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</si>
  <si>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</si>
  <si>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</si>
  <si>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</si>
  <si>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</si>
  <si>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</si>
  <si>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</si>
  <si>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</si>
  <si>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</si>
  <si>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</si>
  <si>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</si>
  <si>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</si>
  <si>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</si>
  <si>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</si>
  <si>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</si>
  <si>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</si>
  <si>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</si>
  <si>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</si>
  <si>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</si>
  <si>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</si>
  <si>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</si>
  <si>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</si>
  <si>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</si>
  <si>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</si>
  <si>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</si>
  <si>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</si>
  <si>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</si>
  <si>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</si>
  <si>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</si>
  <si>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</si>
  <si>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</si>
  <si>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</si>
  <si>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</si>
  <si>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</si>
  <si>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</si>
  <si>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</si>
  <si>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</si>
  <si>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</si>
  <si>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</si>
  <si>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</si>
  <si>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</si>
  <si>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</si>
  <si>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</si>
  <si>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</si>
  <si>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</si>
  <si>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</si>
  <si>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</si>
  <si>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</si>
  <si>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</si>
  <si>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</si>
  <si>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</si>
  <si>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</si>
  <si>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</si>
  <si>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</si>
  <si>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</si>
  <si>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</si>
  <si>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</si>
  <si>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</si>
  <si>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</si>
  <si>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</si>
  <si>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</si>
  <si>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</si>
  <si>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</si>
  <si>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</si>
  <si>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</si>
  <si>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</si>
  <si>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</si>
  <si>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</si>
  <si>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</si>
  <si>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</si>
  <si>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</si>
  <si>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</si>
  <si>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</si>
  <si>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</si>
  <si>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</si>
  <si>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</si>
  <si>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</si>
  <si>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</si>
  <si>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</si>
  <si>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</si>
  <si>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</si>
  <si>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</si>
  <si>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</si>
  <si>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</si>
  <si>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</si>
  <si>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</si>
  <si>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</si>
  <si>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</si>
  <si>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</si>
  <si>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</si>
  <si>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</si>
  <si>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</si>
  <si>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</si>
  <si>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</si>
  <si>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</si>
  <si>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</si>
  <si>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</si>
  <si>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</si>
  <si>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</si>
  <si>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</si>
  <si>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</si>
  <si>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</si>
  <si>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</si>
  <si>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</si>
  <si>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</si>
  <si>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</si>
  <si>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</si>
  <si>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</si>
  <si>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</si>
  <si>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</si>
  <si>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</si>
  <si>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</si>
  <si>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</si>
  <si>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</si>
  <si>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</si>
  <si>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</si>
  <si>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</si>
  <si>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</si>
  <si>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</si>
  <si>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</si>
  <si>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</si>
  <si>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</si>
  <si>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</si>
  <si>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</si>
  <si>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</si>
  <si>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</si>
  <si>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</si>
  <si>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</si>
  <si>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</si>
  <si>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</si>
  <si>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</si>
  <si>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</si>
  <si>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</si>
  <si>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</si>
  <si>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</si>
  <si>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</si>
  <si>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</si>
  <si>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</si>
  <si>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</si>
  <si>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</si>
  <si>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</si>
  <si>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</si>
  <si>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</si>
  <si>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</si>
  <si>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</si>
  <si>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</si>
  <si>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</si>
  <si>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</si>
  <si>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</si>
  <si>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</si>
  <si>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</si>
  <si>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</si>
  <si>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</si>
  <si>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</si>
  <si>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</si>
  <si>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</si>
  <si>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</si>
  <si>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</si>
  <si>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</si>
  <si>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</si>
  <si>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</si>
  <si>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</si>
  <si>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</si>
  <si>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</si>
  <si>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</si>
  <si>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</si>
  <si>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</si>
  <si>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</si>
  <si>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</si>
  <si>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</si>
  <si>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</si>
  <si>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</si>
  <si>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</si>
  <si>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</si>
  <si>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</si>
  <si>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</si>
  <si>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</si>
  <si>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</si>
  <si>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</si>
  <si>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</si>
  <si>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</si>
  <si>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</si>
  <si>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</si>
  <si>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</si>
  <si>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</si>
  <si>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</si>
  <si>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</si>
  <si>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</si>
  <si>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</si>
  <si>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</si>
  <si>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</si>
  <si>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</si>
  <si>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</si>
  <si>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</si>
  <si>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</si>
  <si>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</si>
  <si>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</si>
  <si>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</si>
  <si>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</si>
  <si>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</si>
  <si>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</si>
  <si>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</si>
  <si>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</si>
  <si>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</si>
  <si>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</si>
  <si>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</si>
  <si>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</si>
  <si>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</si>
  <si>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</si>
  <si>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</si>
  <si>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</si>
  <si>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</si>
  <si>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</si>
  <si>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</si>
  <si>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</si>
  <si>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</si>
  <si>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</si>
  <si>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</si>
  <si>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</si>
  <si>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</si>
  <si>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</si>
  <si>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</si>
  <si>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</si>
  <si>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</si>
  <si>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</si>
  <si>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</si>
  <si>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</si>
  <si>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</si>
  <si>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</si>
  <si>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</si>
  <si>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</si>
  <si>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</si>
  <si>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</si>
  <si>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</si>
  <si>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</si>
  <si>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</si>
  <si>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</si>
  <si>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</si>
  <si>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</si>
  <si>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</si>
  <si>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</si>
  <si>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</si>
  <si>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</si>
  <si>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</si>
  <si>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</si>
  <si>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</si>
  <si>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</si>
  <si>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</si>
  <si>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</si>
  <si>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</si>
  <si>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</si>
  <si>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</si>
  <si>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</si>
  <si>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</si>
  <si>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</si>
  <si>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</si>
  <si>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</si>
  <si>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</si>
  <si>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</si>
  <si>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</si>
  <si>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</si>
  <si>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</si>
  <si>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</si>
  <si>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</si>
  <si>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</si>
  <si>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</si>
  <si>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</si>
  <si>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</si>
  <si>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</si>
  <si>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</si>
  <si>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</si>
  <si>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</si>
  <si>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</si>
  <si>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</si>
  <si>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</si>
  <si>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</si>
  <si>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</si>
  <si>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</si>
  <si>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</si>
  <si>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</si>
  <si>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</si>
  <si>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</si>
  <si>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</si>
  <si>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</si>
  <si>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</si>
  <si>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</si>
  <si>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</si>
  <si>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</si>
  <si>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</si>
  <si>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</si>
  <si>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</si>
  <si>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</si>
  <si>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</si>
  <si>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</si>
  <si>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</si>
  <si>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</si>
  <si>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</si>
  <si>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</si>
  <si>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</si>
  <si>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</si>
  <si>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</si>
  <si>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</si>
  <si>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</si>
  <si>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</si>
  <si>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</si>
  <si>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</si>
  <si>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</si>
  <si>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</si>
  <si>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</si>
  <si>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</si>
  <si>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</si>
  <si>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</si>
  <si>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</si>
  <si>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</si>
  <si>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</si>
  <si>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</si>
  <si>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</si>
  <si>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</si>
  <si>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</si>
  <si>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</si>
  <si>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</si>
  <si>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</si>
  <si>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</si>
  <si>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</si>
  <si>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</si>
  <si>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</si>
  <si>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</si>
  <si>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</si>
  <si>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</si>
  <si>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</si>
  <si>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</si>
  <si>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</si>
  <si>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</si>
  <si>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</si>
  <si>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</si>
  <si>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</si>
  <si>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</si>
  <si>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</si>
  <si>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</si>
  <si>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</si>
  <si>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</si>
  <si>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</si>
  <si>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</si>
  <si>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</si>
  <si>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</si>
  <si>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</si>
  <si>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</si>
  <si>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</si>
  <si>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</si>
  <si>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</si>
  <si>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</si>
  <si>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</si>
  <si>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</si>
  <si>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</si>
  <si>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</si>
  <si>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</si>
  <si>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</si>
  <si>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</si>
  <si>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</si>
  <si>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</si>
  <si>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</si>
  <si>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</si>
  <si>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</si>
  <si>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</si>
  <si>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</si>
  <si>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</si>
  <si>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</si>
  <si>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</si>
  <si>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</si>
  <si>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</si>
  <si>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</si>
  <si>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</si>
  <si>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</si>
  <si>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</si>
  <si>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</si>
  <si>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</si>
  <si>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</si>
  <si>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</si>
  <si>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</si>
  <si>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</si>
  <si>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</si>
  <si>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</si>
  <si>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</si>
  <si>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</si>
  <si>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</si>
  <si>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</si>
  <si>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</si>
  <si>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</si>
  <si>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</si>
  <si>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</si>
  <si>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</si>
  <si>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</si>
  <si>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</si>
  <si>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</si>
  <si>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</si>
  <si>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</si>
  <si>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</si>
  <si>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</si>
  <si>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</si>
  <si>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</si>
  <si>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</si>
  <si>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</si>
  <si>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</si>
  <si>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</si>
  <si>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</si>
  <si>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</si>
  <si>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</si>
  <si>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</si>
  <si>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</si>
  <si>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</si>
  <si>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</si>
  <si>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</si>
  <si>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</si>
  <si>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</si>
  <si>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</si>
  <si>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</si>
  <si>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</si>
  <si>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</si>
  <si>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</si>
  <si>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</si>
  <si>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</si>
  <si>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</si>
  <si>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</si>
  <si>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</si>
  <si>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</si>
  <si>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</si>
  <si>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</si>
  <si>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</si>
  <si>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</si>
  <si>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</si>
  <si>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</si>
  <si>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</si>
  <si>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</si>
  <si>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</si>
  <si>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</si>
  <si>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</si>
  <si>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</si>
  <si>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</si>
  <si>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</si>
  <si>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</si>
  <si>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</si>
  <si>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</si>
  <si>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</si>
  <si>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</si>
  <si>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</si>
  <si>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</si>
  <si>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</si>
  <si>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</si>
  <si>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</si>
  <si>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</si>
  <si>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</si>
  <si>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</si>
  <si>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</si>
  <si>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</si>
  <si>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</si>
  <si>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</si>
  <si>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</si>
  <si>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</si>
  <si>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</si>
  <si>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</si>
  <si>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</si>
  <si>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</si>
  <si>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</si>
  <si>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</si>
  <si>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</si>
  <si>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</si>
  <si>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</si>
  <si>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</si>
  <si>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</si>
  <si>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</si>
  <si>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</si>
  <si>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</si>
  <si>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</si>
  <si>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</si>
  <si>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</si>
  <si>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</si>
  <si>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</si>
  <si>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</si>
  <si>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</si>
  <si>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</si>
  <si>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</si>
  <si>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</si>
  <si>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</si>
  <si>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</si>
  <si>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</si>
  <si>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</si>
  <si>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</si>
  <si>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</si>
  <si>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</si>
  <si>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</si>
  <si>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</si>
  <si>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</si>
  <si>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</si>
  <si>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</si>
  <si>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</si>
  <si>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</si>
  <si>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</si>
  <si>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</si>
  <si>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</si>
  <si>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</si>
  <si>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</si>
  <si>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</si>
  <si>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</si>
  <si>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</si>
  <si>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</si>
  <si>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</si>
  <si>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</si>
  <si>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</si>
  <si>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</si>
  <si>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</si>
  <si>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</si>
  <si>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</si>
  <si>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</si>
  <si>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</si>
  <si>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</si>
  <si>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</si>
  <si>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</si>
  <si>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</si>
  <si>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</si>
  <si>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</si>
  <si>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</si>
  <si>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</si>
  <si>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</si>
  <si>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</si>
  <si>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</si>
  <si>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</si>
  <si>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</si>
  <si>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</si>
  <si>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</si>
  <si>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</si>
  <si>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</si>
  <si>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</si>
  <si>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</si>
  <si>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</si>
  <si>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</si>
  <si>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</si>
  <si>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</si>
  <si>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</si>
  <si>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</si>
  <si>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</si>
  <si>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</si>
  <si>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</si>
  <si>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</si>
  <si>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</si>
  <si>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</si>
  <si>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</si>
  <si>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</si>
  <si>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</si>
  <si>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</si>
  <si>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</si>
  <si>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</si>
  <si>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</si>
  <si>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</si>
  <si>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</si>
  <si>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</si>
  <si>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</si>
  <si>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</si>
  <si>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</si>
  <si>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</si>
  <si>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</si>
  <si>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</si>
  <si>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</si>
  <si>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</si>
  <si>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</si>
  <si>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</si>
  <si>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</si>
  <si>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</si>
  <si>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</si>
  <si>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</si>
  <si>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</si>
  <si>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</si>
  <si>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</si>
  <si>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</si>
  <si>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</si>
  <si>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</si>
  <si>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</si>
  <si>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</si>
  <si>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</si>
  <si>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</si>
  <si>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</si>
  <si>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</si>
  <si>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</si>
  <si>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</si>
  <si>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</si>
  <si>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</si>
  <si>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</si>
  <si>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</si>
  <si>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</si>
  <si>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</si>
  <si>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</si>
  <si>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</si>
  <si>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</si>
  <si>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</si>
  <si>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</si>
  <si>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</si>
  <si>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</si>
  <si>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</si>
  <si>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</si>
  <si>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</si>
  <si>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</si>
  <si>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</si>
  <si>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</si>
  <si>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</si>
  <si>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</si>
  <si>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</si>
  <si>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</si>
  <si>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</si>
  <si>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</si>
  <si>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</si>
  <si>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</si>
  <si>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</si>
  <si>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</si>
  <si>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</si>
  <si>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</si>
  <si>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</si>
  <si>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</si>
  <si>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</si>
  <si>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</si>
  <si>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</si>
  <si>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</si>
  <si>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</si>
  <si>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</si>
  <si>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</si>
  <si>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</si>
  <si>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</si>
  <si>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</si>
  <si>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</si>
  <si>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</si>
  <si>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</si>
  <si>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</si>
  <si>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</si>
  <si>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</si>
  <si>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</si>
  <si>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</si>
  <si>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</si>
  <si>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</si>
  <si>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</si>
  <si>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</si>
  <si>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</si>
  <si>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</si>
  <si>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</si>
  <si>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</si>
  <si>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</si>
  <si>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</si>
  <si>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</si>
  <si>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</si>
  <si>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</si>
  <si>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</si>
  <si>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</si>
  <si>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</si>
  <si>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</si>
  <si>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</si>
  <si>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</si>
  <si>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</si>
  <si>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</si>
  <si>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</si>
  <si>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</si>
  <si>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</si>
  <si>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</si>
  <si>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</si>
  <si>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</si>
  <si>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</si>
  <si>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</si>
  <si>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</si>
  <si>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</si>
  <si>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</si>
  <si>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</si>
  <si>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</si>
  <si>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</si>
  <si>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</si>
  <si>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</si>
  <si>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</si>
  <si>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</si>
  <si>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</si>
  <si>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</si>
  <si>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</si>
  <si>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</si>
  <si>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</si>
  <si>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</si>
  <si>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</si>
  <si>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</si>
  <si>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</si>
  <si>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</si>
  <si>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</si>
  <si>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</si>
  <si>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</si>
  <si>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</si>
  <si>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</si>
  <si>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</si>
  <si>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</si>
  <si>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</si>
  <si>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</si>
  <si>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</si>
  <si>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</si>
  <si>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</si>
  <si>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</si>
  <si>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</si>
  <si>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</si>
  <si>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</si>
  <si>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</si>
  <si>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</si>
  <si>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</si>
  <si>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</si>
  <si>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</si>
  <si>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</si>
  <si>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</si>
  <si>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</si>
  <si>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</si>
  <si>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</si>
  <si>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</si>
  <si>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</si>
  <si>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</si>
  <si>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</si>
  <si>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</si>
  <si>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</si>
  <si>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</si>
  <si>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</si>
  <si>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</si>
  <si>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</si>
  <si>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</si>
  <si>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</si>
  <si>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</si>
  <si>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</si>
  <si>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</si>
  <si>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</si>
  <si>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</si>
  <si>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</si>
  <si>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</si>
  <si>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</si>
  <si>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</si>
  <si>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</si>
  <si>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</si>
  <si>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</si>
  <si>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</si>
  <si>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</si>
  <si>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</si>
  <si>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</si>
  <si>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</si>
  <si>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</si>
  <si>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</si>
  <si>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</si>
  <si>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</si>
  <si>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</si>
  <si>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</si>
  <si>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</si>
  <si>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</si>
  <si>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</si>
  <si>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</si>
  <si>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</si>
  <si>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</si>
  <si>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</si>
  <si>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</si>
  <si>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</si>
  <si>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</si>
  <si>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</si>
  <si>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</si>
  <si>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</si>
  <si>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</si>
  <si>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</si>
  <si>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</si>
  <si>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</si>
  <si>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</si>
  <si>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</si>
  <si>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</si>
  <si>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</si>
  <si>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</si>
  <si>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</si>
  <si>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</si>
  <si>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</si>
  <si>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</si>
  <si>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</si>
  <si>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</si>
  <si>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</si>
  <si>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</si>
  <si>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</si>
  <si>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</si>
  <si>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</si>
  <si>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</si>
  <si>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</si>
  <si>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</si>
  <si>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</si>
  <si>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</si>
  <si>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</si>
  <si>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</si>
  <si>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</si>
  <si>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</si>
  <si>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</si>
  <si>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</si>
  <si>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</si>
  <si>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</si>
  <si>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</si>
  <si>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</si>
  <si>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</si>
  <si>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</si>
  <si>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</si>
  <si>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</si>
  <si>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</si>
  <si>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</si>
  <si>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</si>
  <si>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</si>
  <si>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</si>
  <si>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</si>
  <si>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</si>
  <si>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</si>
  <si>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</si>
  <si>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</si>
  <si>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</si>
  <si>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</si>
  <si>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</si>
  <si>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</si>
  <si>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</si>
  <si>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</si>
  <si>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</si>
  <si>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</si>
  <si>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</si>
  <si>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</si>
  <si>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</si>
  <si>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</si>
  <si>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</si>
  <si>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</si>
  <si>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</si>
  <si>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</si>
  <si>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</si>
  <si>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</si>
  <si>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</si>
  <si>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</si>
  <si>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</si>
  <si>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</si>
  <si>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</si>
  <si>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</si>
  <si>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</si>
  <si>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</si>
  <si>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</si>
  <si>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</si>
  <si>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</si>
  <si>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</si>
  <si>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</si>
  <si>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</si>
  <si>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</si>
  <si>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</si>
  <si>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</si>
  <si>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</si>
  <si>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</si>
  <si>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</si>
  <si>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</si>
  <si>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</si>
  <si>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</si>
  <si>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</si>
  <si>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</si>
  <si>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</si>
  <si>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</si>
  <si>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</si>
  <si>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</si>
  <si>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</si>
  <si>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</si>
  <si>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</si>
  <si>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</si>
  <si>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</si>
  <si>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</si>
  <si>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</si>
  <si>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</si>
  <si>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</si>
  <si>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</si>
  <si>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</si>
  <si>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</si>
  <si>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</si>
  <si>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</si>
  <si>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</si>
  <si>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</si>
  <si>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</si>
  <si>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</si>
  <si>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</si>
  <si>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</si>
  <si>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</si>
  <si>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</si>
  <si>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</si>
  <si>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</si>
  <si>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</si>
  <si>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</si>
  <si>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</si>
  <si>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</si>
  <si>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</si>
  <si>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</si>
  <si>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</si>
  <si>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</si>
  <si>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</si>
  <si>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</si>
  <si>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</si>
  <si>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</si>
  <si>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</si>
  <si>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</si>
  <si>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</si>
  <si>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</si>
  <si>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</si>
  <si>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</si>
  <si>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</si>
  <si>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</si>
  <si>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</si>
  <si>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</si>
  <si>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</si>
  <si>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</si>
  <si>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</si>
  <si>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</si>
  <si>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</si>
  <si>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</si>
  <si>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</si>
  <si>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</si>
  <si>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</si>
  <si>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</si>
  <si>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</si>
  <si>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</si>
  <si>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</si>
  <si>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</si>
  <si>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</si>
  <si>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</si>
  <si>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</si>
  <si>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</si>
  <si>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</si>
  <si>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</si>
  <si>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</si>
  <si>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</si>
  <si>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</si>
  <si>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</si>
  <si>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</si>
  <si>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</si>
  <si>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</si>
  <si>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</si>
  <si>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</si>
  <si>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</si>
  <si>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</si>
  <si>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</si>
  <si>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</si>
  <si>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</si>
  <si>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</si>
  <si>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</si>
  <si>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</si>
  <si>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</si>
  <si>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</si>
  <si>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</si>
  <si>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</si>
  <si>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</si>
  <si>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</si>
  <si>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</si>
  <si>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</si>
  <si>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</si>
  <si>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</si>
  <si>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</si>
  <si>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</si>
  <si>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</si>
  <si>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</si>
  <si>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</si>
  <si>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</si>
  <si>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</si>
  <si>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</si>
  <si>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</si>
  <si>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</si>
  <si>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</si>
  <si>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</si>
  <si>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</si>
  <si>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</si>
  <si>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</si>
  <si>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</si>
  <si>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</si>
  <si>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</si>
  <si>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</si>
  <si>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</si>
  <si>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</si>
  <si>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</si>
  <si>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</si>
  <si>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</si>
  <si>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</si>
  <si>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</si>
  <si>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</si>
  <si>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</si>
  <si>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</si>
  <si>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</si>
  <si>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</si>
  <si>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</si>
  <si>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</si>
  <si>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</si>
  <si>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</si>
  <si>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</si>
  <si>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</si>
  <si>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</si>
  <si>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</si>
  <si>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</si>
  <si>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</si>
  <si>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</si>
  <si>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</si>
  <si>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</si>
  <si>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</si>
  <si>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</si>
  <si>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</si>
  <si>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</si>
  <si>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</si>
  <si>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</si>
  <si>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</si>
  <si>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</si>
  <si>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</si>
  <si>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</si>
  <si>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</si>
  <si>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</si>
  <si>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</si>
  <si>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</si>
  <si>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</si>
  <si>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</si>
  <si>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</si>
  <si>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</si>
  <si>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</si>
  <si>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</si>
  <si>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</si>
  <si>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</si>
  <si>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</si>
  <si>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</si>
  <si>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</si>
  <si>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</si>
  <si>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</si>
  <si>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</si>
  <si>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</si>
  <si>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</si>
  <si>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</si>
  <si>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</si>
  <si>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</si>
  <si>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</si>
  <si>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</si>
  <si>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</si>
  <si>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</si>
  <si>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</si>
  <si>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</si>
  <si>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</si>
  <si>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</si>
  <si>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</si>
  <si>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</si>
  <si>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</si>
  <si>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</si>
  <si>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</si>
  <si>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</si>
  <si>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</si>
  <si>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</si>
  <si>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</si>
  <si>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</si>
  <si>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</si>
  <si>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</si>
  <si>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</si>
  <si>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</si>
  <si>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</si>
  <si>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</si>
  <si>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</si>
  <si>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</si>
  <si>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</si>
  <si>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</si>
  <si>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</si>
  <si>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</si>
  <si>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</si>
  <si>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</si>
  <si>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</si>
  <si>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</si>
  <si>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</si>
  <si>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</si>
  <si>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</si>
  <si>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</si>
  <si>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</si>
  <si>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</si>
  <si>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</si>
  <si>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</si>
  <si>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</si>
  <si>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</si>
  <si>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</si>
  <si>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</si>
  <si>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</si>
  <si>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</si>
  <si>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</si>
  <si>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</si>
  <si>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</si>
  <si>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</si>
  <si>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</si>
  <si>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</si>
  <si>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</si>
  <si>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</si>
  <si>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</si>
  <si>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</si>
  <si>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</si>
  <si>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</si>
  <si>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</si>
  <si>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</si>
  <si>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</si>
  <si>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</si>
  <si>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</si>
  <si>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</si>
  <si>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</si>
  <si>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</si>
  <si>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</si>
  <si>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</si>
  <si>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</si>
  <si>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</si>
  <si>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</si>
  <si>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</si>
  <si>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</si>
  <si>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</si>
  <si>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</si>
  <si>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</si>
  <si>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</si>
  <si>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</si>
  <si>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</si>
  <si>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</si>
  <si>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</si>
  <si>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</si>
  <si>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</si>
  <si>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</si>
  <si>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</si>
  <si>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</si>
  <si>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</si>
  <si>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</si>
  <si>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</si>
  <si>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</si>
  <si>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</si>
  <si>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</si>
  <si>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</si>
  <si>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</si>
  <si>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</si>
  <si>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</si>
  <si>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</si>
  <si>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</si>
  <si>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</si>
  <si>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</si>
  <si>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</si>
  <si>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</si>
  <si>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</si>
  <si>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</si>
  <si>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</si>
  <si>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</si>
  <si>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</si>
  <si>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</si>
  <si>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</si>
  <si>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</si>
  <si>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</si>
  <si>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</si>
  <si>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</si>
  <si>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</si>
  <si>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</si>
  <si>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</si>
  <si>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</si>
  <si>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</si>
  <si>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</si>
  <si>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</si>
  <si>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</si>
  <si>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</si>
  <si>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</si>
  <si>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</si>
  <si>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</si>
  <si>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</si>
  <si>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</si>
  <si>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</si>
  <si>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</si>
  <si>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</si>
  <si>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</si>
  <si>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</si>
  <si>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</si>
  <si>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</si>
  <si>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</si>
  <si>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</si>
  <si>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</si>
  <si>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</si>
  <si>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</si>
  <si>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</si>
  <si>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</si>
  <si>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</si>
  <si>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</si>
  <si>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</si>
  <si>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</si>
  <si>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</si>
  <si>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</si>
  <si>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</si>
  <si>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</si>
  <si>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</si>
  <si>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</si>
  <si>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</si>
  <si>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</si>
  <si>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</si>
  <si>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</si>
  <si>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</si>
  <si>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</si>
  <si>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</si>
  <si>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</si>
  <si>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</si>
  <si>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</si>
  <si>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</si>
  <si>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</si>
  <si>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</si>
  <si>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</si>
  <si>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</si>
  <si>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</si>
  <si>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</si>
  <si>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</si>
  <si>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</si>
  <si>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</si>
  <si>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</si>
  <si>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</si>
  <si>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</si>
  <si>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</si>
  <si>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</si>
  <si>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</si>
  <si>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</si>
  <si>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</si>
  <si>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</si>
  <si>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</si>
  <si>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</si>
  <si>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</si>
  <si>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</si>
  <si>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</si>
  <si>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</si>
  <si>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</si>
  <si>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</si>
  <si>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</si>
  <si>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</si>
  <si>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</si>
  <si>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</si>
  <si>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</si>
  <si>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</si>
  <si>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</si>
  <si>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</si>
  <si>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</si>
  <si>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</si>
  <si>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</si>
  <si>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</si>
  <si>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</si>
  <si>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</si>
  <si>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</si>
  <si>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</si>
  <si>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</si>
  <si>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</si>
  <si>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</si>
  <si>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</si>
  <si>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</si>
  <si>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</si>
  <si>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</si>
  <si>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</si>
  <si>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</si>
  <si>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</si>
  <si>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</si>
  <si>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</si>
  <si>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</si>
  <si>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</si>
  <si>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</si>
  <si>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</si>
  <si>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</si>
  <si>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</si>
  <si>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</si>
  <si>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</si>
  <si>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</si>
  <si>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</si>
  <si>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</si>
  <si>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</si>
  <si>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</si>
  <si>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</si>
  <si>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</si>
  <si>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</si>
  <si>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</si>
  <si>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</si>
  <si>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</si>
  <si>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</si>
  <si>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</si>
  <si>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</si>
  <si>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</si>
  <si>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</si>
  <si>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</si>
  <si>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</si>
  <si>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</si>
  <si>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</si>
  <si>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</si>
  <si>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</si>
  <si>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</si>
  <si>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</si>
  <si>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</si>
  <si>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</si>
  <si>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</si>
  <si>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</si>
  <si>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</si>
  <si>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</si>
  <si>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</si>
  <si>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</si>
  <si>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</si>
  <si>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</si>
  <si>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</si>
  <si>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</si>
  <si>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</si>
  <si>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</si>
  <si>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</si>
  <si>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</si>
  <si>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</si>
  <si>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</si>
  <si>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</si>
  <si>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</si>
  <si>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</si>
  <si>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</si>
  <si>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</si>
  <si>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</si>
  <si>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</si>
  <si>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</si>
  <si>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</si>
  <si>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</si>
  <si>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</si>
  <si>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</si>
  <si>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</si>
  <si>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</si>
  <si>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</si>
  <si>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</si>
  <si>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</si>
  <si>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</si>
  <si>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</si>
  <si>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</si>
  <si>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</si>
  <si>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</si>
  <si>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</si>
  <si>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</si>
  <si>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</si>
  <si>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</si>
  <si>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</si>
  <si>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</si>
  <si>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</si>
  <si>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</si>
  <si>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</si>
  <si>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</si>
  <si>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</si>
  <si>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</si>
  <si>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</si>
  <si>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</si>
  <si>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</si>
  <si>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</si>
  <si>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</si>
  <si>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</si>
  <si>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</si>
  <si>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</si>
  <si>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</si>
  <si>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</si>
  <si>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</si>
  <si>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</si>
  <si>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</si>
  <si>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</si>
  <si>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</si>
  <si>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</si>
  <si>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</si>
  <si>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</si>
  <si>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</si>
  <si>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</si>
  <si>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</si>
  <si>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</si>
  <si>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</si>
  <si>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</si>
  <si>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</si>
  <si>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</si>
  <si>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</si>
  <si>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</si>
  <si>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</si>
  <si>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</si>
  <si>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</si>
  <si>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</si>
  <si>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</si>
  <si>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</si>
  <si>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</si>
  <si>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</si>
  <si>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</si>
  <si>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</si>
  <si>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</si>
  <si>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</si>
  <si>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</si>
  <si>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</si>
  <si>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</si>
  <si>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</si>
  <si>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</si>
  <si>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</si>
  <si>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</si>
  <si>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</si>
  <si>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</si>
  <si>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</si>
  <si>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</si>
  <si>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</si>
  <si>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</si>
  <si>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</si>
  <si>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</si>
  <si>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</si>
  <si>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</si>
  <si>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</si>
  <si>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</si>
  <si>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</si>
  <si>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</si>
  <si>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</si>
  <si>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</si>
  <si>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</si>
  <si>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</si>
  <si>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</si>
  <si>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</si>
  <si>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</si>
  <si>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</si>
  <si>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</si>
  <si>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</si>
  <si>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</si>
  <si>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</si>
  <si>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</si>
  <si>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</si>
  <si>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</si>
  <si>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</si>
  <si>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</si>
  <si>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</si>
  <si>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</si>
  <si>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</si>
  <si>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</si>
  <si>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</si>
  <si>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</si>
  <si>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</si>
  <si>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</si>
  <si>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</si>
  <si>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</si>
  <si>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</si>
  <si>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</si>
  <si>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</si>
  <si>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</si>
  <si>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</si>
  <si>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</si>
  <si>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</si>
  <si>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</si>
  <si>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</si>
  <si>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</si>
  <si>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</si>
  <si>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</si>
  <si>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</si>
  <si>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</si>
  <si>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</si>
  <si>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</si>
  <si>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</si>
  <si>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</si>
  <si>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</si>
  <si>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</si>
  <si>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</si>
  <si>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</si>
  <si>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</si>
  <si>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</si>
  <si>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</si>
  <si>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</si>
  <si>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</si>
  <si>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</si>
  <si>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</si>
  <si>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</si>
  <si>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</si>
  <si>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</si>
  <si>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</si>
  <si>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</si>
  <si>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</si>
  <si>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</si>
  <si>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</si>
  <si>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</si>
  <si>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</si>
  <si>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</si>
  <si>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</si>
  <si>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</si>
  <si>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</si>
  <si>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</si>
  <si>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</si>
  <si>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</si>
  <si>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</si>
  <si>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</si>
  <si>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</si>
  <si>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</si>
  <si>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</si>
  <si>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</si>
  <si>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</si>
  <si>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</si>
  <si>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</si>
  <si>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</si>
  <si>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</si>
  <si>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</si>
  <si>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</si>
  <si>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</si>
  <si>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</si>
  <si>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</si>
  <si>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</si>
  <si>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</si>
  <si>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</si>
  <si>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</si>
  <si>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</si>
  <si>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</si>
  <si>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</si>
  <si>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</si>
  <si>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</si>
  <si>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</si>
  <si>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</si>
  <si>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</si>
  <si>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</si>
  <si>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</si>
  <si>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</si>
  <si>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</si>
  <si>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</si>
  <si>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</si>
  <si>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</si>
  <si>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</si>
  <si>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</si>
  <si>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</si>
  <si>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</si>
  <si>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</si>
  <si>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</si>
  <si>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</si>
  <si>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</si>
  <si>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</si>
  <si>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</si>
  <si>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</si>
  <si>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</si>
  <si>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</si>
  <si>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</si>
  <si>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</si>
  <si>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</si>
  <si>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</si>
  <si>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</si>
  <si>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</si>
  <si>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</si>
  <si>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</si>
  <si>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</si>
  <si>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</si>
  <si>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</si>
  <si>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</si>
  <si>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</si>
  <si>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</si>
  <si>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</si>
  <si>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</si>
  <si>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</si>
  <si>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</si>
  <si>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</si>
  <si>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</si>
  <si>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</si>
  <si>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</si>
  <si>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</si>
  <si>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</si>
  <si>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</si>
  <si>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</si>
  <si>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</si>
  <si>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</si>
  <si>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</si>
  <si>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</si>
  <si>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</si>
  <si>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</si>
  <si>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</si>
  <si>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</si>
  <si>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</si>
  <si>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</si>
  <si>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</si>
  <si>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</si>
  <si>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</si>
  <si>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</si>
  <si>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</si>
  <si>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</si>
  <si>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</si>
  <si>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</si>
  <si>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</si>
  <si>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</si>
  <si>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</si>
  <si>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</si>
  <si>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</si>
  <si>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</si>
  <si>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</si>
  <si>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</si>
  <si>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</si>
  <si>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</si>
  <si>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</si>
  <si>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</si>
  <si>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</si>
  <si>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</si>
  <si>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</si>
  <si>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</si>
  <si>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</si>
  <si>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</si>
  <si>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</si>
  <si>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</si>
  <si>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</si>
  <si>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</si>
  <si>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</si>
  <si>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</si>
  <si>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</si>
  <si>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</si>
  <si>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</si>
  <si>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</si>
  <si>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</si>
  <si>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</si>
  <si>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</si>
  <si>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</si>
  <si>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</si>
  <si>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</si>
  <si>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</si>
  <si>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</si>
  <si>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</si>
  <si>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</si>
  <si>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</si>
  <si>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</si>
  <si>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</si>
  <si>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</si>
  <si>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</si>
  <si>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</si>
  <si>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</si>
  <si>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</si>
  <si>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</si>
  <si>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</si>
  <si>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</si>
  <si>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</si>
  <si>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</si>
  <si>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</si>
  <si>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</si>
  <si>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</si>
  <si>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</si>
  <si>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</si>
  <si>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</si>
  <si>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</si>
  <si>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</si>
  <si>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</si>
  <si>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</si>
  <si>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</si>
  <si>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</si>
  <si>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</si>
  <si>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</si>
  <si>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</si>
  <si>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</si>
  <si>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</si>
  <si>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</si>
  <si>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</si>
  <si>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</si>
  <si>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</si>
  <si>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</si>
  <si>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</si>
  <si>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</si>
  <si>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</si>
  <si>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</si>
  <si>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</si>
  <si>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</si>
  <si>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</si>
  <si>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</si>
  <si>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</si>
  <si>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</si>
  <si>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</si>
  <si>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</si>
  <si>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</si>
  <si>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</si>
  <si>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</si>
  <si>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</si>
  <si>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</si>
  <si>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</si>
  <si>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</si>
  <si>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</si>
  <si>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</si>
  <si>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</si>
  <si>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</si>
  <si>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</si>
  <si>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</si>
  <si>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</si>
  <si>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</si>
  <si>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</si>
  <si>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</si>
  <si>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</si>
  <si>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</si>
  <si>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</si>
  <si>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</si>
  <si>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</si>
  <si>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</si>
  <si>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</si>
  <si>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</si>
  <si>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</si>
  <si>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</si>
  <si>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</si>
  <si>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</si>
  <si>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</si>
  <si>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</si>
  <si>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</si>
  <si>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</si>
  <si>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</si>
  <si>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</si>
  <si>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</si>
  <si>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</si>
  <si>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</si>
  <si>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</si>
  <si>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</si>
  <si>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</si>
  <si>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</si>
  <si>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</si>
  <si>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</si>
  <si>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</si>
  <si>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</si>
  <si>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</si>
  <si>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</si>
  <si>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</si>
  <si>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</si>
  <si>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</si>
  <si>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</si>
  <si>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</si>
  <si>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</si>
  <si>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</si>
  <si>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</si>
  <si>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</si>
  <si>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</si>
  <si>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</si>
  <si>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</si>
  <si>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</si>
  <si>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</si>
  <si>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</si>
  <si>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</si>
  <si>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</si>
  <si>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</si>
  <si>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</si>
  <si>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</si>
  <si>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</si>
  <si>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</si>
  <si>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</si>
  <si>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</si>
  <si>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</si>
  <si>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</si>
  <si>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</si>
  <si>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</si>
  <si>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</si>
  <si>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</si>
  <si>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</si>
  <si>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</si>
  <si>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</si>
  <si>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</si>
  <si>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</si>
  <si>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</si>
  <si>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</si>
  <si>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</si>
  <si>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</si>
  <si>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</si>
  <si>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</si>
  <si>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</si>
  <si>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</si>
  <si>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</si>
  <si>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</si>
  <si>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</si>
  <si>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</si>
  <si>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</si>
  <si>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</si>
  <si>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</si>
  <si>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</si>
  <si>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</si>
  <si>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</si>
  <si>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</si>
  <si>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</si>
  <si>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</si>
  <si>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</si>
  <si>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</si>
  <si>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</si>
  <si>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</si>
  <si>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</si>
  <si>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</si>
  <si>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</si>
  <si>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</si>
  <si>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</si>
  <si>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</si>
  <si>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</si>
  <si>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</si>
  <si>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</si>
  <si>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</si>
  <si>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</si>
  <si>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</si>
  <si>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</si>
  <si>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</si>
  <si>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</si>
  <si>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</si>
  <si>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</si>
  <si>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</si>
  <si>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</si>
  <si>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</si>
  <si>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</si>
  <si>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</si>
  <si>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</si>
  <si>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</si>
  <si>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</si>
  <si>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</si>
  <si>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</si>
  <si>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</si>
  <si>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</si>
  <si>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</si>
  <si>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</si>
  <si>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</si>
  <si>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</si>
  <si>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</si>
  <si>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</si>
  <si>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</si>
  <si>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</si>
  <si>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</si>
  <si>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</si>
  <si>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</si>
  <si>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</si>
  <si>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</si>
  <si>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</si>
  <si>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</si>
  <si>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</si>
  <si>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</si>
  <si>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</si>
  <si>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</si>
  <si>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</si>
  <si>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</si>
  <si>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</si>
  <si>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</si>
  <si>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</si>
  <si>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</si>
  <si>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</si>
  <si>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</si>
  <si>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</si>
  <si>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</si>
  <si>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</si>
  <si>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</si>
  <si>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</si>
  <si>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</si>
  <si>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</si>
  <si>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</si>
  <si>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</si>
  <si>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</si>
  <si>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</si>
  <si>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</si>
  <si>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</si>
  <si>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</si>
  <si>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</si>
  <si>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</si>
  <si>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</si>
  <si>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</si>
  <si>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</si>
  <si>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</si>
  <si>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</si>
  <si>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</si>
  <si>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</si>
  <si>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</si>
  <si>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</si>
  <si>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</si>
  <si>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</si>
  <si>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</si>
  <si>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</si>
  <si>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</si>
  <si>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</si>
  <si>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</si>
  <si>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</si>
  <si>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</si>
  <si>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</si>
  <si>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</si>
  <si>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</si>
  <si>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</si>
  <si>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</si>
  <si>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</si>
  <si>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</si>
  <si>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</si>
  <si>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</si>
  <si>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</si>
  <si>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</si>
  <si>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</si>
  <si>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</si>
  <si>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</si>
  <si>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</si>
  <si>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</si>
  <si>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</si>
  <si>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</si>
  <si>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</si>
  <si>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</si>
  <si>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</si>
  <si>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</si>
  <si>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</si>
  <si>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</si>
  <si>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</si>
  <si>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</si>
  <si>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</si>
  <si>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</si>
  <si>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</si>
  <si>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</si>
  <si>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</si>
  <si>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</si>
  <si>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</si>
  <si>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</si>
  <si>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</si>
  <si>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</si>
  <si>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</si>
  <si>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</si>
  <si>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</si>
  <si>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</si>
  <si>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</si>
  <si>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</si>
  <si>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</si>
  <si>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</si>
  <si>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</si>
  <si>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</si>
  <si>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</si>
  <si>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</si>
  <si>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</si>
  <si>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</si>
  <si>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</si>
  <si>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</si>
  <si>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</si>
  <si>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</si>
  <si>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</si>
  <si>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</si>
  <si>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</si>
  <si>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</si>
  <si>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</si>
  <si>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</si>
  <si>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</si>
  <si>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</si>
  <si>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</si>
  <si>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</si>
  <si>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</si>
  <si>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</si>
  <si>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</si>
  <si>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</si>
  <si>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</si>
  <si>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</si>
  <si>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</si>
  <si>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</si>
  <si>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</si>
  <si>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</si>
  <si>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</si>
  <si>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</si>
  <si>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</si>
  <si>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</si>
  <si>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</si>
  <si>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</si>
  <si>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</si>
  <si>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</si>
  <si>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</si>
  <si>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</si>
  <si>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</si>
  <si>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</si>
  <si>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</si>
  <si>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</si>
  <si>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</si>
  <si>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</si>
  <si>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</si>
  <si>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</si>
  <si>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</si>
  <si>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</si>
  <si>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</si>
  <si>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</si>
  <si>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</si>
  <si>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</si>
  <si>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</si>
  <si>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</si>
  <si>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</si>
  <si>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</si>
  <si>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</si>
  <si>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</si>
  <si>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</si>
  <si>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</si>
  <si>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</si>
  <si>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</si>
  <si>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</si>
  <si>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</si>
  <si>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</si>
  <si>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</si>
  <si>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</si>
  <si>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</si>
  <si>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</si>
  <si>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</si>
  <si>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</si>
  <si>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</si>
  <si>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</si>
  <si>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</si>
  <si>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</si>
  <si>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</si>
  <si>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</si>
  <si>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</si>
  <si>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</si>
  <si>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</si>
  <si>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</si>
  <si>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</si>
  <si>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</si>
  <si>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</si>
  <si>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</si>
  <si>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</si>
  <si>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</si>
  <si>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</si>
  <si>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</si>
  <si>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</si>
  <si>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</si>
  <si>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</si>
  <si>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</si>
  <si>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</si>
  <si>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</si>
  <si>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</si>
  <si>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</si>
  <si>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</si>
  <si>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</si>
  <si>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</si>
  <si>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</si>
  <si>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</si>
  <si>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</si>
  <si>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</si>
  <si>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</si>
  <si>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</si>
  <si>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</si>
  <si>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</si>
  <si>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</si>
  <si>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</si>
  <si>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</si>
  <si>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</si>
  <si>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</si>
  <si>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</si>
  <si>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</si>
  <si>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</si>
  <si>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</si>
  <si>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</si>
  <si>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</si>
  <si>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</si>
  <si>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</si>
  <si>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</si>
  <si>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</si>
  <si>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</si>
  <si>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</si>
  <si>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</si>
  <si>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</si>
  <si>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</si>
  <si>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</si>
  <si>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</si>
  <si>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</si>
  <si>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</si>
  <si>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</si>
  <si>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</si>
  <si>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</si>
  <si>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</si>
  <si>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</si>
  <si>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</si>
  <si>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</si>
  <si>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</si>
  <si>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</si>
  <si>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</si>
  <si>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</si>
  <si>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</si>
  <si>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</si>
  <si>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</si>
  <si>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</si>
  <si>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</si>
  <si>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</si>
  <si>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</si>
  <si>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</si>
  <si>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</si>
  <si>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</si>
  <si>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</si>
  <si>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</si>
  <si>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</si>
  <si>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</si>
  <si>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</si>
  <si>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</si>
  <si>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</si>
  <si>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</si>
  <si>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</si>
  <si>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</si>
  <si>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</si>
  <si>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</si>
  <si>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</si>
  <si>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</si>
  <si>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</si>
  <si>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</si>
  <si>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</si>
  <si>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</si>
  <si>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</si>
  <si>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</si>
  <si>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</si>
  <si>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</si>
  <si>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</si>
  <si>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</si>
  <si>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</si>
  <si>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</si>
  <si>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</si>
  <si>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</si>
  <si>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</si>
  <si>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</si>
  <si>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</si>
  <si>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</si>
  <si>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</si>
  <si>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</si>
  <si>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</si>
  <si>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</si>
  <si>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</si>
  <si>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</si>
  <si>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</si>
  <si>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</si>
  <si>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</si>
  <si>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</si>
  <si>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</si>
  <si>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</si>
  <si>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</si>
  <si>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</si>
  <si>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</si>
  <si>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</si>
  <si>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</si>
  <si>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</si>
  <si>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</si>
  <si>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</si>
  <si>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</si>
  <si>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</si>
  <si>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</si>
  <si>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</si>
  <si>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</si>
  <si>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</si>
  <si>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</si>
  <si>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</si>
  <si>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</si>
  <si>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</si>
  <si>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</si>
  <si>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</si>
  <si>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</si>
  <si>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</si>
  <si>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</si>
  <si>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</si>
  <si>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</si>
  <si>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</si>
  <si>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</si>
  <si>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</si>
  <si>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</si>
  <si>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</si>
  <si>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</si>
  <si>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</si>
  <si>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</si>
  <si>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</si>
  <si>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</si>
  <si>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</si>
  <si>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</si>
  <si>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</si>
  <si>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</si>
  <si>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</si>
  <si>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</si>
  <si>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</si>
  <si>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</si>
  <si>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</si>
  <si>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</si>
  <si>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</si>
  <si>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</si>
  <si>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</si>
  <si>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</si>
  <si>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</si>
  <si>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</si>
  <si>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</si>
  <si>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</si>
  <si>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</si>
  <si>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</si>
  <si>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</si>
  <si>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</si>
  <si>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</si>
  <si>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</si>
  <si>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</si>
  <si>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</si>
  <si>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</si>
  <si>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</si>
  <si>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</si>
  <si>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</si>
  <si>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</si>
  <si>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</si>
  <si>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</si>
  <si>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</si>
  <si>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</si>
  <si>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</si>
  <si>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</si>
  <si>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</si>
  <si>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</si>
  <si>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</si>
  <si>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</si>
  <si>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</si>
  <si>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</si>
  <si>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</si>
  <si>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</si>
  <si>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</si>
  <si>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</si>
  <si>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</si>
  <si>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</si>
  <si>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</si>
  <si>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</si>
  <si>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</si>
  <si>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</si>
  <si>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</si>
  <si>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</si>
  <si>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</si>
  <si>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</si>
  <si>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</si>
  <si>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</si>
  <si>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</si>
  <si>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</si>
  <si>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</si>
  <si>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</si>
  <si>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</si>
  <si>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</si>
  <si>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</si>
  <si>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</si>
  <si>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</si>
  <si>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</si>
  <si>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</si>
  <si>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</si>
  <si>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</si>
  <si>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</si>
  <si>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</si>
  <si>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</si>
  <si>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</si>
  <si>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</si>
  <si>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</si>
  <si>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</si>
  <si>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</si>
  <si>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</si>
  <si>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</si>
  <si>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</si>
  <si>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</si>
  <si>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</si>
  <si>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</si>
  <si>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</si>
  <si>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</si>
  <si>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</si>
  <si>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</si>
  <si>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</si>
  <si>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</si>
  <si>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</si>
  <si>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</si>
  <si>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</si>
  <si>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</si>
  <si>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</si>
  <si>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</si>
  <si>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</si>
  <si>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</si>
  <si>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</si>
  <si>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</si>
  <si>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</si>
  <si>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</si>
  <si>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</si>
  <si>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</si>
  <si>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</si>
  <si>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</si>
  <si>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</si>
  <si>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</si>
  <si>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</si>
  <si>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</si>
  <si>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</si>
  <si>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</si>
  <si>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</si>
  <si>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</si>
  <si>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</si>
  <si>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</si>
  <si>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</si>
  <si>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</si>
  <si>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</si>
  <si>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</si>
  <si>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</si>
  <si>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</si>
  <si>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</si>
  <si>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</si>
  <si>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</si>
  <si>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</si>
  <si>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</si>
  <si>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</si>
  <si>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</si>
  <si>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</si>
  <si>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</si>
  <si>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</si>
  <si>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</si>
  <si>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</si>
  <si>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</si>
  <si>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</si>
  <si>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</si>
  <si>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</si>
  <si>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</si>
  <si>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</si>
  <si>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</si>
  <si>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</si>
  <si>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</si>
  <si>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</si>
  <si>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</si>
  <si>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</si>
  <si>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</si>
  <si>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</si>
  <si>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</si>
  <si>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</si>
  <si>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</si>
  <si>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</si>
  <si>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</si>
  <si>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</si>
  <si>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</si>
  <si>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</si>
  <si>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</si>
  <si>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</si>
  <si>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</si>
  <si>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</si>
  <si>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</si>
  <si>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</si>
  <si>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</si>
  <si>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</si>
  <si>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</si>
  <si>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</si>
  <si>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</si>
  <si>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</si>
  <si>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</si>
  <si>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</si>
  <si>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</si>
  <si>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</si>
  <si>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</si>
  <si>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</si>
  <si>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</si>
  <si>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</si>
  <si>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</si>
  <si>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</si>
  <si>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</si>
  <si>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</si>
  <si>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</si>
  <si>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</si>
  <si>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</si>
  <si>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</si>
  <si>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</si>
  <si>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</si>
  <si>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</si>
  <si>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</si>
  <si>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</si>
  <si>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</si>
  <si>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</si>
  <si>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</si>
  <si>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</si>
  <si>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</si>
  <si>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</si>
  <si>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</si>
  <si>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</si>
  <si>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</si>
  <si>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</si>
  <si>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</si>
  <si>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</si>
  <si>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</si>
  <si>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</si>
  <si>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</si>
  <si>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</si>
  <si>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</si>
  <si>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</si>
  <si>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</si>
  <si>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</si>
  <si>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</si>
  <si>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</si>
  <si>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</si>
  <si>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</si>
  <si>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</si>
  <si>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</si>
  <si>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</si>
  <si>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</si>
  <si>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</si>
  <si>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</si>
  <si>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</si>
  <si>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</si>
  <si>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</si>
  <si>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</si>
  <si>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</si>
  <si>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</si>
  <si>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</si>
  <si>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</si>
  <si>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</si>
  <si>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</si>
  <si>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</si>
  <si>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</si>
  <si>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</si>
  <si>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</si>
  <si>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</si>
  <si>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</si>
  <si>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</si>
  <si>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</si>
  <si>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</si>
  <si>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</si>
  <si>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</si>
  <si>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</si>
  <si>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</si>
  <si>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</si>
  <si>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</si>
  <si>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</si>
  <si>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</si>
  <si>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</si>
  <si>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</si>
  <si>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</si>
  <si>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</si>
  <si>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</si>
  <si>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</si>
  <si>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</si>
  <si>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</si>
  <si>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</si>
  <si>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</si>
  <si>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</si>
  <si>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</si>
  <si>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</si>
  <si>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</si>
  <si>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</si>
  <si>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</si>
  <si>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</si>
  <si>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</si>
  <si>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</si>
  <si>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</si>
  <si>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</si>
  <si>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</si>
  <si>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</si>
  <si>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</si>
  <si>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</si>
  <si>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</si>
  <si>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</si>
  <si>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</si>
  <si>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</si>
  <si>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</si>
  <si>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</si>
  <si>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</si>
  <si>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</si>
  <si>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</si>
  <si>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</si>
  <si>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</si>
  <si>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</si>
  <si>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</si>
  <si>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</si>
  <si>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</si>
  <si>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</si>
  <si>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</si>
  <si>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</si>
  <si>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</si>
  <si>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</si>
  <si>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</si>
  <si>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</si>
  <si>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</si>
  <si>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</si>
  <si>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</si>
  <si>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</si>
  <si>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</si>
  <si>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</si>
  <si>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</si>
  <si>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</si>
  <si>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</si>
  <si>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</si>
  <si>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</si>
  <si>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</si>
  <si>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</si>
  <si>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</si>
  <si>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</si>
  <si>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</si>
  <si>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</si>
  <si>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</si>
  <si>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</si>
  <si>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</si>
  <si>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</si>
  <si>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</si>
  <si>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</si>
  <si>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</si>
  <si>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</si>
  <si>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</si>
  <si>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</si>
  <si>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</si>
  <si>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</si>
  <si>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</si>
  <si>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</si>
  <si>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</si>
  <si>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</si>
  <si>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</si>
  <si>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</si>
  <si>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</si>
  <si>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</si>
  <si>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</si>
  <si>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</si>
  <si>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</si>
  <si>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</si>
  <si>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</si>
  <si>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</si>
  <si>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</si>
  <si>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</si>
  <si>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</si>
  <si>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</si>
  <si>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</si>
  <si>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</si>
  <si>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</si>
  <si>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</si>
  <si>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</si>
  <si>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</si>
  <si>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</si>
  <si>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</si>
  <si>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</si>
  <si>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</si>
  <si>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</si>
  <si>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</si>
  <si>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</si>
  <si>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</si>
  <si>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</si>
  <si>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</si>
  <si>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</si>
  <si>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</si>
  <si>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</si>
  <si>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</si>
  <si>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</si>
  <si>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</si>
  <si>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</si>
  <si>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</si>
  <si>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</si>
  <si>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</si>
  <si>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</si>
  <si>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</si>
  <si>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</si>
  <si>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</si>
  <si>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</si>
  <si>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</si>
  <si>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</si>
  <si>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</si>
  <si>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</si>
  <si>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</si>
  <si>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</si>
  <si>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</si>
  <si>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</si>
  <si>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</si>
  <si>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</si>
  <si>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</si>
  <si>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</si>
  <si>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</si>
  <si>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</si>
  <si>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</si>
  <si>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</si>
  <si>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</si>
  <si>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</si>
  <si>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</si>
  <si>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</si>
  <si>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</si>
  <si>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</si>
  <si>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</si>
  <si>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</si>
  <si>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</si>
  <si>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</si>
  <si>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</si>
  <si>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</si>
  <si>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</si>
  <si>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</si>
  <si>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</si>
  <si>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</si>
  <si>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</si>
  <si>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</si>
  <si>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</si>
  <si>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</si>
  <si>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</si>
  <si>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</si>
  <si>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</si>
  <si>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</si>
  <si>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</si>
  <si>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</si>
  <si>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</si>
  <si>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</si>
  <si>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</si>
  <si>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</si>
  <si>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</si>
  <si>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</si>
  <si>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</si>
  <si>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</si>
  <si>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</si>
  <si>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</si>
  <si>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</si>
  <si>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</si>
  <si>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</si>
  <si>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</si>
  <si>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</si>
  <si>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</si>
  <si>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</si>
  <si>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</si>
  <si>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</si>
  <si>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</si>
  <si>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</si>
  <si>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</si>
  <si>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</si>
  <si>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</si>
  <si>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</si>
  <si>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</si>
  <si>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</si>
  <si>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</si>
  <si>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</si>
  <si>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</si>
  <si>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</si>
  <si>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</si>
  <si>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</si>
  <si>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</si>
  <si>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</si>
  <si>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</si>
  <si>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</si>
  <si>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</si>
  <si>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</si>
  <si>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</si>
  <si>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</si>
  <si>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</si>
  <si>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</si>
  <si>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</si>
  <si>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</si>
  <si>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</si>
  <si>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</si>
  <si>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</si>
  <si>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</si>
  <si>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</si>
  <si>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</si>
  <si>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</si>
  <si>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</si>
  <si>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</si>
  <si>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</si>
  <si>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</si>
  <si>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</si>
  <si>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</si>
  <si>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</si>
  <si>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</si>
  <si>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</si>
  <si>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</si>
  <si>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</si>
  <si>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</si>
  <si>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</si>
  <si>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</si>
  <si>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</si>
  <si>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</si>
  <si>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</si>
  <si>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</si>
  <si>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</si>
  <si>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</si>
  <si>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</si>
  <si>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</si>
  <si>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</si>
  <si>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</si>
  <si>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</si>
  <si>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</si>
  <si>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</si>
  <si>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</si>
  <si>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</si>
  <si>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</si>
  <si>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</si>
  <si>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</si>
  <si>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</si>
  <si>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</si>
  <si>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</si>
  <si>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</si>
  <si>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</si>
  <si>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</si>
  <si>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</si>
  <si>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</si>
  <si>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</si>
  <si>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</si>
  <si>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</si>
  <si>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</si>
  <si>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</si>
  <si>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</si>
  <si>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</si>
  <si>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</si>
  <si>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</si>
  <si>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</si>
  <si>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</si>
  <si>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</si>
  <si>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</si>
  <si>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</si>
  <si>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</si>
  <si>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</si>
  <si>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</si>
  <si>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</si>
  <si>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</si>
  <si>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</si>
  <si>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</si>
  <si>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</si>
  <si>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</si>
  <si>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</si>
  <si>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</si>
  <si>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</si>
  <si>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</si>
  <si>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</si>
  <si>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</si>
  <si>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</si>
  <si>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</si>
  <si>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</si>
  <si>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</si>
  <si>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</si>
  <si>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</si>
  <si>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</si>
  <si>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</si>
  <si>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</si>
  <si>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</si>
  <si>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</si>
  <si>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</si>
  <si>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</si>
  <si>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</si>
  <si>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</si>
  <si>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</si>
  <si>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</si>
  <si>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</si>
  <si>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</si>
  <si>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</si>
  <si>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</si>
  <si>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</si>
  <si>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</si>
  <si>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</si>
  <si>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</si>
  <si>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</si>
  <si>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</si>
  <si>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</si>
  <si>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</si>
  <si>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</si>
  <si>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</si>
  <si>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</si>
  <si>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</si>
  <si>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</si>
  <si>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</si>
  <si>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</si>
  <si>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</si>
  <si>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</si>
  <si>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</si>
  <si>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</si>
  <si>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</si>
  <si>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</si>
  <si>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</si>
  <si>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</si>
  <si>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</si>
  <si>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</si>
  <si>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</si>
  <si>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</si>
  <si>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</si>
  <si>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</si>
  <si>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</si>
  <si>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</si>
  <si>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</si>
  <si>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</si>
  <si>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</si>
  <si>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</si>
  <si>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</si>
  <si>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</si>
  <si>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</si>
  <si>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</si>
  <si>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</si>
  <si>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</si>
  <si>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</si>
  <si>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</si>
  <si>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</si>
  <si>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</si>
  <si>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</si>
  <si>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</si>
  <si>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</si>
  <si>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</si>
  <si>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</si>
  <si>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</si>
  <si>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</si>
  <si>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</si>
  <si>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</si>
  <si>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</si>
  <si>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</si>
  <si>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</si>
  <si>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</si>
  <si>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</si>
  <si>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</si>
  <si>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</si>
  <si>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</si>
  <si>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</si>
  <si>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</si>
  <si>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</si>
  <si>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</si>
  <si>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</si>
  <si>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</si>
  <si>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</si>
  <si>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</si>
  <si>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</si>
  <si>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</si>
  <si>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</si>
  <si>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</si>
  <si>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</si>
  <si>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</si>
  <si>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</si>
  <si>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</si>
  <si>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</si>
  <si>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</si>
  <si>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</si>
  <si>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</si>
  <si>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</si>
  <si>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</si>
  <si>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</si>
  <si>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</si>
  <si>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</si>
  <si>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</si>
  <si>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</si>
  <si>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</si>
  <si>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</si>
  <si>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</si>
  <si>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</si>
  <si>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</si>
  <si>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</si>
  <si>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</si>
  <si>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</si>
  <si>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</si>
  <si>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</si>
  <si>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</si>
  <si>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</si>
  <si>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</si>
  <si>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</si>
  <si>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</si>
  <si>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</si>
  <si>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</si>
  <si>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</si>
  <si>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</si>
  <si>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</si>
  <si>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</si>
  <si>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</si>
  <si>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</si>
  <si>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</si>
  <si>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</si>
  <si>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</si>
  <si>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</si>
  <si>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</si>
  <si>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</si>
  <si>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</si>
  <si>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</si>
  <si>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</si>
  <si>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</si>
  <si>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</si>
  <si>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</si>
  <si>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</si>
  <si>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</si>
  <si>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</si>
  <si>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</si>
  <si>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</si>
  <si>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</si>
  <si>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</si>
  <si>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</si>
  <si>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</si>
  <si>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</si>
  <si>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</si>
  <si>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</si>
  <si>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</si>
  <si>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</si>
  <si>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</si>
  <si>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</si>
  <si>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</si>
  <si>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</si>
  <si>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</si>
  <si>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</si>
  <si>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</si>
  <si>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</si>
  <si>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</si>
  <si>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</si>
  <si>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</si>
  <si>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</si>
  <si>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</si>
  <si>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</si>
  <si>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</si>
  <si>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</si>
  <si>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</si>
  <si>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</si>
  <si>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</si>
  <si>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</si>
  <si>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</si>
  <si>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</si>
  <si>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</si>
  <si>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</si>
  <si>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</si>
  <si>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</si>
  <si>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</si>
  <si>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</si>
  <si>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</si>
  <si>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</si>
  <si>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</si>
  <si>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</si>
  <si>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</si>
  <si>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</si>
  <si>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</si>
  <si>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</si>
  <si>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</si>
  <si>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</si>
  <si>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</si>
  <si>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</si>
  <si>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</si>
  <si>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</si>
  <si>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</si>
  <si>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</si>
  <si>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</si>
  <si>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</si>
  <si>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</si>
  <si>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</si>
  <si>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</si>
  <si>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</si>
  <si>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</si>
  <si>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</si>
  <si>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</si>
  <si>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</si>
  <si>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</si>
  <si>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</si>
  <si>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</si>
  <si>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</si>
  <si>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</si>
  <si>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</si>
  <si>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</si>
  <si>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</si>
  <si>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</si>
  <si>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</si>
  <si>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</si>
  <si>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</si>
  <si>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</si>
  <si>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</si>
  <si>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</si>
  <si>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</si>
  <si>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</si>
  <si>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</si>
  <si>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</si>
  <si>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</si>
  <si>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</si>
  <si>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</si>
  <si>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</si>
  <si>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</si>
  <si>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</si>
  <si>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</si>
  <si>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</si>
  <si>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</si>
  <si>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</si>
  <si>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</si>
  <si>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</si>
  <si>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</si>
  <si>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</si>
  <si>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</si>
  <si>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</si>
  <si>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</si>
  <si>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</si>
  <si>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</si>
  <si>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</si>
  <si>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</si>
  <si>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</si>
  <si>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</si>
  <si>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</si>
  <si>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</si>
  <si>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</si>
  <si>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</si>
  <si>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</si>
  <si>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</si>
  <si>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</si>
  <si>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</si>
  <si>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</si>
  <si>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</si>
  <si>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</si>
  <si>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</si>
  <si>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</si>
  <si>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</si>
  <si>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</si>
  <si>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</si>
  <si>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</si>
  <si>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</si>
  <si>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</si>
  <si>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</si>
  <si>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</si>
  <si>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</si>
  <si>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</si>
  <si>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</si>
  <si>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</si>
  <si>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</si>
  <si>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</si>
  <si>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</si>
  <si>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</si>
  <si>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</si>
  <si>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</si>
  <si>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</si>
  <si>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</si>
  <si>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</si>
  <si>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</si>
  <si>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</si>
  <si>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</si>
  <si>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</si>
  <si>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</si>
  <si>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</si>
  <si>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</si>
  <si>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</si>
  <si>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</si>
  <si>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</si>
  <si>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</si>
  <si>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</si>
  <si>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</si>
  <si>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</si>
  <si>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</si>
  <si>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</si>
  <si>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</si>
  <si>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</si>
  <si>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</si>
  <si>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</si>
  <si>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</si>
  <si>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</si>
  <si>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</si>
  <si>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</si>
  <si>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</si>
  <si>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</si>
  <si>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</si>
  <si>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</si>
  <si>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</si>
  <si>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</si>
  <si>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</si>
  <si>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</si>
  <si>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</si>
  <si>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</si>
  <si>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</si>
  <si>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</si>
  <si>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</si>
  <si>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</si>
  <si>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</si>
  <si>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</si>
  <si>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</si>
  <si>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</si>
  <si>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</si>
  <si>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</si>
  <si>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</si>
  <si>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</si>
  <si>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</si>
  <si>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</si>
  <si>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</si>
  <si>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</si>
  <si>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</si>
  <si>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</si>
  <si>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</si>
  <si>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</si>
  <si>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</si>
  <si>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</si>
  <si>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</si>
  <si>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</si>
  <si>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</si>
  <si>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</si>
  <si>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</si>
  <si>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</si>
  <si>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</si>
  <si>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</si>
  <si>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</si>
  <si>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</si>
  <si>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</si>
  <si>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</si>
  <si>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</si>
  <si>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</si>
  <si>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</si>
  <si>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</si>
  <si>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</si>
  <si>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</si>
  <si>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</si>
  <si>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</si>
  <si>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</si>
  <si>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</si>
  <si>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</si>
  <si>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</si>
  <si>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</si>
  <si>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</si>
  <si>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</si>
  <si>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</si>
  <si>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</si>
  <si>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</si>
  <si>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</si>
  <si>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</si>
  <si>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</si>
  <si>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</si>
  <si>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</si>
  <si>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</si>
  <si>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</si>
  <si>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</si>
  <si>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</si>
  <si>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</si>
  <si>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</si>
  <si>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</si>
  <si>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</si>
  <si>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</si>
  <si>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</si>
  <si>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</si>
  <si>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</si>
  <si>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</si>
  <si>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</si>
  <si>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</si>
  <si>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</si>
  <si>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</si>
  <si>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</si>
  <si>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</si>
  <si>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</si>
  <si>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</si>
  <si>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</si>
  <si>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</si>
  <si>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</si>
  <si>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</si>
  <si>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</si>
  <si>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</si>
  <si>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</si>
  <si>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</si>
  <si>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</si>
  <si>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</si>
  <si>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</si>
  <si>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</si>
  <si>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</si>
  <si>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</si>
  <si>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</si>
  <si>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</si>
  <si>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</si>
  <si>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</si>
  <si>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</si>
  <si>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</si>
  <si>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</si>
  <si>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</si>
  <si>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</si>
  <si>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</si>
  <si>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</si>
  <si>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</si>
  <si>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</si>
  <si>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</si>
  <si>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</si>
  <si>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</si>
  <si>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</si>
  <si>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</si>
  <si>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</si>
  <si>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</si>
  <si>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</si>
  <si>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</si>
  <si>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</si>
  <si>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</si>
  <si>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</si>
  <si>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</si>
  <si>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</si>
  <si>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</si>
  <si>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</si>
  <si>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</si>
  <si>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</si>
  <si>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</si>
  <si>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</si>
  <si>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</si>
  <si>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</si>
  <si>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</si>
  <si>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</si>
  <si>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</si>
  <si>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</si>
  <si>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</si>
  <si>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</si>
  <si>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</si>
  <si>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</si>
  <si>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</si>
  <si>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</si>
  <si>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</si>
  <si>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</si>
  <si>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</si>
  <si>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</si>
  <si>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</si>
  <si>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</si>
  <si>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</si>
  <si>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</si>
  <si>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</si>
  <si>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</si>
  <si>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</si>
  <si>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</si>
  <si>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</si>
  <si>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</si>
  <si>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</si>
  <si>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</si>
  <si>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</si>
  <si>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</si>
  <si>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</si>
  <si>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</si>
  <si>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</si>
  <si>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</si>
  <si>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</si>
  <si>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</si>
  <si>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</si>
  <si>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</si>
  <si>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</si>
  <si>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</si>
  <si>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</si>
  <si>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</si>
  <si>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</si>
  <si>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</si>
  <si>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</si>
  <si>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</si>
  <si>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</si>
  <si>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</si>
  <si>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</si>
  <si>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</si>
  <si>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</si>
  <si>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</si>
  <si>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</si>
  <si>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</si>
  <si>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</si>
  <si>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</si>
  <si>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</si>
  <si>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</si>
  <si>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</si>
  <si>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</si>
  <si>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</si>
  <si>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</si>
  <si>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</si>
  <si>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</si>
  <si>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</si>
  <si>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</si>
  <si>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</si>
  <si>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</si>
  <si>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</si>
  <si>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</si>
  <si>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</si>
  <si>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</si>
  <si>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</si>
  <si>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</si>
  <si>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</si>
  <si>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</si>
  <si>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</si>
  <si>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</si>
  <si>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</si>
  <si>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</si>
  <si>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</si>
  <si>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</si>
  <si>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</si>
  <si>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</si>
  <si>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</si>
  <si>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</si>
  <si>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</si>
  <si>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</si>
  <si>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</si>
  <si>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</si>
  <si>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</si>
  <si>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</si>
  <si>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</si>
  <si>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</si>
  <si>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</si>
  <si>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</si>
  <si>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</si>
  <si>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</si>
  <si>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</si>
  <si>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</si>
  <si>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</si>
  <si>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</si>
  <si>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</si>
  <si>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</si>
  <si>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</si>
  <si>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</si>
  <si>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</si>
  <si>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</si>
  <si>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</si>
  <si>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</si>
  <si>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</si>
  <si>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</si>
  <si>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</si>
  <si>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</si>
  <si>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</si>
  <si>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</si>
  <si>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</si>
  <si>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</si>
  <si>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</si>
  <si>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</si>
  <si>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</si>
  <si>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</si>
  <si>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</si>
  <si>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</si>
  <si>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</si>
  <si>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</si>
  <si>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</si>
  <si>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</si>
  <si>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</si>
  <si>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</si>
  <si>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</si>
  <si>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</si>
  <si>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</si>
  <si>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</si>
  <si>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</si>
  <si>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</si>
  <si>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</si>
  <si>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</si>
  <si>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</si>
  <si>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</si>
  <si>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</si>
  <si>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</si>
  <si>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</si>
  <si>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</si>
  <si>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</si>
  <si>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</si>
  <si>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</si>
  <si>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</si>
  <si>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</si>
  <si>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</si>
  <si>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</si>
  <si>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</si>
  <si>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</si>
  <si>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</si>
  <si>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</si>
  <si>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</si>
  <si>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</si>
  <si>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</si>
  <si>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</si>
  <si>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</si>
  <si>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</si>
  <si>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</si>
  <si>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</si>
  <si>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</si>
  <si>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</si>
  <si>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</si>
  <si>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</si>
  <si>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</si>
  <si>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</si>
  <si>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</si>
  <si>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</si>
  <si>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</si>
  <si>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</si>
  <si>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</si>
  <si>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</si>
  <si>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</si>
  <si>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</si>
  <si>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</si>
  <si>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</si>
  <si>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</si>
  <si>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</si>
  <si>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</si>
  <si>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</si>
  <si>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</si>
  <si>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</si>
  <si>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</si>
  <si>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</si>
  <si>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</si>
  <si>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</si>
  <si>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</si>
  <si>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</si>
  <si>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</si>
  <si>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</si>
  <si>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</si>
  <si>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</si>
  <si>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</si>
  <si>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</si>
  <si>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</si>
  <si>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</si>
  <si>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</si>
  <si>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</si>
  <si>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</si>
  <si>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</si>
  <si>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</si>
  <si>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</si>
  <si>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</si>
  <si>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</si>
  <si>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</si>
  <si>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</si>
  <si>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</si>
  <si>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</si>
  <si>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</si>
  <si>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</si>
  <si>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</si>
  <si>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</si>
  <si>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</si>
  <si>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</si>
  <si>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</si>
  <si>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</si>
  <si>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</si>
  <si>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</si>
  <si>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</si>
  <si>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</si>
  <si>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</si>
  <si>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</si>
  <si>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</si>
  <si>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</si>
  <si>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</si>
  <si>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</si>
  <si>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</si>
  <si>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</si>
  <si>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</si>
  <si>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</si>
  <si>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</si>
  <si>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</si>
  <si>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</si>
  <si>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</si>
  <si>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</si>
  <si>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</si>
  <si>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</si>
  <si>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</si>
  <si>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</si>
  <si>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</si>
  <si>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</si>
  <si>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</si>
  <si>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</si>
  <si>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</si>
  <si>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</si>
  <si>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</si>
  <si>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</si>
  <si>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</si>
  <si>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</si>
  <si>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</si>
  <si>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</si>
  <si>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</si>
  <si>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</si>
  <si>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</si>
  <si>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</si>
  <si>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</si>
  <si>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</si>
  <si>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</si>
  <si>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</si>
  <si>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</si>
  <si>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</si>
  <si>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</si>
  <si>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</si>
  <si>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</si>
  <si>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</si>
  <si>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</si>
  <si>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</si>
  <si>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</si>
  <si>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</si>
  <si>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</si>
  <si>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</si>
  <si>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</si>
  <si>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</si>
  <si>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</si>
  <si>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</si>
  <si>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</si>
  <si>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</si>
  <si>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</si>
  <si>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</si>
  <si>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</si>
  <si>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</si>
  <si>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</si>
  <si>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</si>
  <si>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</si>
  <si>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</si>
  <si>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</si>
  <si>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</si>
  <si>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</si>
  <si>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</si>
  <si>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</si>
  <si>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</si>
  <si>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</si>
  <si>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</si>
  <si>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</si>
  <si>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</si>
  <si>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</si>
  <si>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</si>
  <si>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</si>
  <si>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</si>
  <si>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</si>
  <si>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</si>
  <si>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</si>
  <si>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</si>
  <si>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</si>
  <si>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</si>
  <si>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</si>
  <si>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</si>
  <si>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</si>
  <si>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</si>
  <si>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</si>
  <si>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</si>
  <si>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</si>
  <si>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</si>
  <si>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</si>
  <si>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</si>
  <si>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</si>
  <si>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</si>
  <si>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</si>
  <si>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</si>
  <si>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</si>
  <si>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</si>
  <si>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</si>
  <si>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</si>
  <si>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</si>
  <si>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</si>
  <si>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</si>
  <si>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</si>
  <si>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</si>
  <si>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</si>
  <si>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</si>
  <si>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</si>
  <si>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</si>
  <si>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</si>
  <si>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</si>
  <si>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</si>
  <si>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</si>
  <si>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</si>
  <si>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</si>
  <si>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</si>
  <si>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</si>
  <si>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</si>
  <si>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</si>
  <si>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</si>
  <si>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</si>
  <si>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</si>
  <si>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</si>
  <si>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</si>
  <si>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</si>
  <si>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</si>
  <si>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</si>
  <si>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</si>
  <si>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</si>
  <si>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</si>
  <si>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</si>
  <si>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</si>
  <si>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</si>
  <si>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</si>
  <si>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</si>
  <si>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</si>
  <si>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</si>
  <si>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</si>
  <si>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</si>
  <si>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</si>
  <si>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</si>
  <si>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</si>
  <si>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</si>
  <si>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</si>
  <si>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</si>
  <si>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</si>
  <si>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</si>
  <si>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</si>
  <si>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</si>
  <si>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</si>
  <si>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</si>
  <si>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</si>
  <si>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</si>
  <si>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</si>
  <si>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</si>
  <si>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</si>
  <si>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</si>
  <si>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</si>
  <si>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</si>
  <si>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</si>
  <si>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</si>
  <si>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</si>
  <si>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</si>
  <si>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</si>
  <si>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</si>
  <si>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</si>
  <si>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</si>
  <si>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</si>
  <si>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</si>
  <si>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</si>
  <si>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</si>
  <si>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</si>
  <si>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</si>
  <si>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</si>
  <si>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</si>
  <si>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</si>
  <si>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</si>
  <si>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</si>
  <si>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</si>
  <si>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</si>
  <si>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</si>
  <si>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</si>
  <si>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</si>
  <si>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</si>
  <si>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</si>
  <si>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</si>
  <si>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</si>
  <si>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</si>
  <si>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</si>
  <si>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</si>
  <si>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</si>
  <si>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</si>
  <si>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</si>
  <si>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</si>
  <si>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</si>
  <si>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</si>
  <si>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</si>
  <si>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</si>
  <si>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</si>
  <si>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</si>
  <si>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</si>
  <si>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</si>
  <si>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</si>
  <si>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</si>
  <si>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</si>
  <si>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</si>
  <si>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</si>
  <si>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</si>
  <si>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</si>
  <si>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</si>
  <si>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</si>
  <si>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</si>
  <si>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</si>
  <si>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</si>
  <si>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</si>
  <si>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</si>
  <si>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</si>
  <si>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</si>
  <si>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</si>
  <si>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</si>
  <si>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</si>
  <si>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</si>
  <si>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</si>
  <si>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</si>
  <si>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</si>
  <si>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</si>
  <si>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</si>
  <si>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</si>
  <si>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</si>
  <si>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</si>
  <si>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</si>
  <si>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</si>
  <si>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</si>
  <si>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</si>
  <si>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</si>
  <si>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</si>
  <si>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</si>
  <si>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</si>
  <si>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</si>
  <si>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</si>
  <si>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</si>
  <si>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</si>
  <si>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</si>
  <si>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</si>
  <si>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</si>
  <si>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</si>
  <si>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</si>
  <si>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</si>
  <si>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</si>
  <si>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</si>
  <si>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</si>
  <si>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</si>
  <si>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</si>
  <si>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</si>
  <si>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</si>
  <si>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</si>
  <si>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</si>
  <si>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</si>
  <si>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</si>
  <si>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</si>
  <si>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</si>
  <si>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</si>
  <si>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</si>
  <si>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</si>
  <si>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</si>
  <si>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</si>
  <si>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</si>
  <si>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</si>
  <si>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</si>
  <si>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</si>
  <si>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</si>
  <si>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</si>
  <si>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</si>
  <si>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</si>
  <si>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</si>
  <si>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</si>
  <si>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</si>
  <si>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</si>
  <si>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</si>
  <si>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</si>
  <si>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</si>
  <si>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</si>
  <si>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</si>
  <si>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</si>
  <si>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</si>
  <si>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</si>
  <si>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</si>
  <si>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</si>
  <si>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</si>
  <si>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</si>
  <si>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</si>
  <si>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</si>
  <si>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</si>
  <si>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</si>
  <si>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</si>
  <si>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</si>
  <si>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</si>
  <si>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</si>
  <si>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</si>
  <si>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</si>
  <si>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</si>
  <si>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</si>
  <si>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</si>
  <si>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</si>
  <si>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</si>
  <si>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</si>
  <si>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</si>
  <si>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</si>
  <si>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</si>
  <si>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</si>
  <si>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</si>
  <si>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</si>
  <si>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</si>
  <si>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</si>
  <si>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</si>
  <si>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</si>
  <si>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</si>
  <si>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</si>
  <si>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</si>
  <si>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</si>
  <si>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</si>
  <si>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</si>
  <si>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</si>
  <si>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</si>
  <si>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</si>
  <si>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</si>
  <si>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</si>
  <si>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</si>
  <si>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</si>
  <si>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</si>
  <si>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</si>
  <si>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</si>
  <si>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</si>
  <si>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</si>
  <si>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</si>
  <si>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</si>
  <si>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</si>
  <si>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</si>
  <si>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</si>
  <si>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</si>
  <si>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</si>
  <si>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</si>
  <si>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</si>
  <si>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</si>
  <si>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</si>
  <si>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</si>
  <si>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</si>
  <si>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</si>
  <si>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</si>
  <si>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</si>
  <si>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</si>
  <si>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</si>
  <si>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</si>
  <si>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</si>
  <si>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</si>
  <si>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</si>
  <si>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</si>
  <si>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</si>
  <si>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</si>
  <si>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</si>
  <si>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</si>
  <si>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</si>
  <si>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</si>
  <si>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</si>
  <si>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</si>
  <si>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</si>
  <si>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</si>
  <si>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</si>
  <si>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</si>
  <si>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</si>
  <si>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</si>
  <si>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</si>
  <si>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</si>
  <si>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</si>
  <si>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</si>
  <si>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</si>
  <si>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</si>
  <si>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</si>
  <si>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</si>
  <si>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</si>
  <si>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</si>
  <si>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</si>
  <si>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</si>
  <si>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</si>
  <si>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</si>
  <si>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</si>
  <si>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</si>
  <si>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</si>
  <si>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</si>
  <si>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</si>
  <si>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</si>
  <si>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</si>
  <si>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</si>
  <si>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</si>
  <si>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</si>
  <si>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</si>
  <si>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</si>
  <si>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</si>
  <si>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</si>
  <si>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</si>
  <si>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</si>
  <si>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</si>
  <si>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</si>
  <si>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</si>
  <si>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</si>
  <si>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</si>
  <si>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</si>
  <si>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</si>
  <si>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</si>
  <si>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</si>
  <si>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</si>
  <si>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</si>
  <si>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</si>
  <si>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</si>
  <si>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</si>
  <si>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</si>
  <si>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</si>
  <si>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</si>
  <si>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</si>
  <si>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</si>
  <si>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</si>
  <si>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</si>
  <si>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</si>
  <si>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</si>
  <si>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</si>
  <si>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</si>
  <si>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</si>
  <si>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</si>
  <si>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</si>
  <si>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</si>
  <si>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</si>
  <si>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</si>
  <si>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</si>
  <si>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</si>
  <si>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</si>
  <si>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</si>
  <si>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</si>
  <si>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</si>
  <si>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</si>
  <si>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</si>
  <si>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</si>
  <si>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</si>
  <si>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</si>
  <si>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</si>
  <si>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</si>
  <si>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</si>
  <si>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</si>
  <si>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</si>
  <si>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</si>
  <si>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</si>
  <si>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</si>
  <si>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</si>
  <si>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</si>
  <si>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</si>
  <si>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</si>
  <si>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</si>
  <si>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</si>
  <si>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</si>
  <si>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</si>
  <si>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</si>
  <si>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</si>
  <si>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</si>
  <si>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</si>
  <si>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</si>
  <si>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</si>
  <si>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</si>
  <si>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</si>
  <si>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</si>
  <si>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</si>
  <si>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</si>
  <si>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</si>
  <si>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</si>
  <si>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</si>
  <si>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</si>
  <si>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</si>
  <si>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</si>
  <si>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</si>
  <si>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</si>
  <si>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</si>
  <si>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</si>
  <si>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</si>
  <si>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</si>
  <si>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</si>
  <si>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</si>
  <si>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</si>
  <si>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</si>
  <si>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</si>
  <si>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</si>
  <si>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</si>
  <si>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</si>
  <si>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</si>
  <si>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</si>
  <si>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</si>
  <si>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</si>
  <si>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</si>
  <si>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</si>
  <si>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</si>
  <si>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</si>
  <si>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</si>
  <si>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</si>
  <si>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</si>
  <si>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</si>
  <si>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</si>
  <si>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</si>
  <si>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</si>
  <si>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</si>
  <si>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</si>
  <si>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</si>
  <si>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</si>
  <si>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</si>
  <si>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</si>
  <si>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</si>
  <si>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</si>
  <si>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</si>
  <si>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</si>
  <si>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</si>
  <si>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</si>
  <si>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</si>
  <si>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</si>
  <si>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</si>
  <si>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</si>
  <si>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</si>
  <si>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</si>
  <si>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</si>
  <si>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</si>
  <si>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</si>
  <si>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</si>
  <si>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</si>
  <si>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</si>
  <si>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</si>
  <si>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</si>
  <si>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</si>
  <si>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</si>
  <si>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</si>
  <si>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</si>
  <si>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</si>
  <si>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</si>
  <si>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</si>
  <si>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</si>
  <si>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</si>
  <si>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</si>
  <si>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</si>
  <si>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</si>
  <si>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</si>
  <si>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</si>
  <si>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</si>
  <si>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</si>
  <si>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</si>
  <si>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</si>
  <si>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</si>
  <si>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</si>
  <si>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</si>
  <si>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</si>
  <si>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</si>
  <si>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</si>
  <si>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</si>
  <si>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</si>
  <si>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</si>
  <si>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</si>
  <si>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</si>
  <si>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</si>
  <si>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</si>
  <si>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</si>
  <si>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</si>
  <si>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</si>
  <si>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</si>
  <si>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</si>
  <si>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</si>
  <si>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</si>
  <si>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</si>
  <si>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</si>
  <si>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</si>
  <si>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</si>
  <si>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</si>
  <si>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</si>
  <si>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</si>
  <si>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</si>
  <si>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</si>
  <si>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</si>
  <si>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</si>
  <si>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</si>
  <si>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</si>
  <si>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</si>
  <si>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</si>
  <si>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</si>
  <si>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</si>
  <si>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</si>
  <si>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</si>
  <si>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</si>
  <si>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</si>
  <si>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</si>
  <si>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</si>
  <si>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</si>
  <si>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</si>
  <si>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</si>
  <si>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</si>
  <si>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</si>
  <si>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</si>
  <si>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</si>
  <si>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</si>
  <si>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</si>
  <si>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</si>
  <si>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</si>
  <si>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</si>
  <si>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</si>
  <si>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</si>
  <si>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</si>
  <si>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</si>
  <si>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</si>
  <si>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</si>
  <si>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</si>
  <si>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</si>
  <si>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</si>
  <si>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</si>
  <si>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</si>
  <si>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</si>
  <si>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</si>
  <si>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</si>
  <si>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</si>
  <si>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</si>
  <si>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</si>
  <si>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</si>
  <si>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</si>
  <si>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</si>
  <si>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</si>
  <si>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</si>
  <si>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</si>
  <si>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</si>
  <si>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</si>
  <si>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</si>
  <si>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</si>
  <si>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</si>
  <si>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</si>
  <si>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</si>
  <si>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</si>
  <si>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</si>
  <si>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</si>
  <si>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</si>
  <si>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</si>
  <si>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</si>
  <si>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</si>
  <si>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</si>
  <si>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</si>
  <si>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</si>
  <si>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</si>
  <si>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</si>
  <si>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</si>
  <si>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</si>
  <si>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</si>
  <si>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</si>
  <si>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</si>
  <si>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</si>
  <si>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</si>
  <si>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</si>
  <si>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</si>
  <si>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</si>
  <si>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</si>
  <si>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</si>
  <si>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</si>
  <si>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</si>
  <si>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</si>
  <si>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</si>
  <si>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</si>
  <si>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</si>
  <si>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</si>
  <si>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</si>
  <si>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</si>
  <si>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</si>
  <si>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</si>
  <si>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</si>
  <si>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</si>
  <si>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</si>
  <si>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</si>
  <si>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</si>
  <si>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</si>
  <si>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</si>
  <si>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</si>
  <si>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</si>
  <si>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</si>
  <si>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</si>
  <si>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</si>
  <si>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</si>
  <si>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</si>
  <si>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</si>
  <si>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</si>
  <si>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</si>
  <si>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</si>
  <si>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</si>
  <si>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</si>
  <si>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</si>
  <si>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</si>
  <si>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</si>
  <si>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</si>
  <si>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</si>
  <si>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</si>
  <si>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</si>
  <si>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</si>
  <si>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</si>
  <si>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</si>
  <si>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</si>
  <si>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</si>
  <si>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</si>
  <si>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</si>
  <si>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</si>
  <si>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</si>
  <si>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</si>
  <si>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</si>
  <si>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</si>
  <si>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</si>
  <si>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</si>
  <si>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</si>
  <si>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</si>
  <si>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</si>
  <si>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</si>
  <si>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</si>
  <si>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</si>
  <si>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</si>
  <si>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</si>
  <si>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</si>
  <si>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</si>
  <si>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</si>
  <si>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</si>
  <si>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</si>
  <si>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</si>
  <si>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</si>
  <si>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</si>
  <si>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</si>
  <si>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</si>
  <si>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</si>
  <si>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</si>
  <si>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</si>
  <si>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</si>
  <si>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</si>
  <si>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</si>
  <si>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</si>
  <si>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</si>
  <si>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</si>
  <si>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</si>
  <si>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</si>
  <si>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</si>
  <si>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</si>
  <si>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</si>
  <si>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</si>
  <si>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</si>
  <si>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</si>
  <si>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</si>
  <si>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</si>
  <si>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</si>
  <si>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</si>
  <si>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</si>
  <si>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</si>
  <si>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</si>
  <si>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</si>
  <si>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</si>
  <si>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</si>
  <si>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</si>
  <si>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</si>
  <si>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</si>
  <si>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</si>
  <si>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</si>
  <si>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</si>
  <si>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</si>
  <si>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</si>
  <si>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</si>
  <si>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</si>
  <si>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</si>
  <si>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</si>
  <si>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</si>
  <si>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</si>
  <si>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</si>
  <si>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</si>
  <si>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</si>
  <si>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</si>
  <si>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</si>
  <si>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</si>
  <si>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</si>
  <si>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</si>
  <si>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</si>
  <si>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</si>
  <si>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</si>
  <si>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</si>
  <si>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</si>
  <si>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</si>
  <si>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</si>
  <si>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</si>
  <si>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</si>
  <si>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</si>
  <si>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</si>
  <si>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</si>
  <si>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</si>
  <si>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</si>
  <si>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</si>
  <si>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</si>
  <si>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</si>
  <si>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</si>
  <si>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</si>
  <si>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</si>
  <si>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</si>
  <si>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</si>
  <si>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</si>
  <si>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</si>
  <si>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</si>
  <si>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</si>
  <si>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</si>
  <si>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</si>
  <si>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</si>
  <si>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</si>
  <si>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</si>
  <si>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</si>
  <si>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</si>
  <si>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</si>
  <si>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</si>
  <si>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</si>
  <si>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</si>
  <si>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</si>
  <si>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</si>
  <si>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</si>
  <si>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</si>
  <si>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</si>
  <si>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</si>
  <si>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</si>
  <si>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</si>
  <si>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</si>
  <si>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</si>
  <si>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</si>
  <si>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</si>
  <si>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</si>
  <si>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</si>
  <si>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</si>
  <si>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</si>
  <si>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</si>
  <si>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</si>
  <si>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</si>
  <si>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</si>
  <si>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</si>
  <si>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</si>
  <si>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</si>
  <si>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</si>
  <si>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</si>
  <si>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</si>
  <si>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</si>
  <si>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</si>
  <si>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</si>
  <si>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</si>
  <si>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</si>
  <si>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</si>
  <si>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</si>
  <si>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</si>
  <si>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</si>
  <si>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</si>
  <si>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</si>
  <si>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</si>
  <si>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</si>
  <si>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</si>
  <si>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</si>
  <si>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</si>
  <si>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</si>
  <si>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</si>
  <si>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</si>
  <si>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</si>
  <si>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</si>
  <si>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</si>
  <si>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</si>
  <si>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</si>
  <si>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</si>
  <si>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</si>
  <si>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</si>
  <si>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</si>
  <si>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</si>
  <si>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</si>
  <si>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</si>
  <si>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</si>
  <si>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</si>
  <si>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</si>
  <si>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</si>
  <si>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</si>
  <si>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</si>
  <si>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</si>
  <si>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</si>
  <si>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</si>
  <si>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</si>
  <si>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</si>
  <si>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</si>
  <si>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</si>
  <si>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</si>
  <si>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</si>
  <si>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</si>
  <si>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</si>
  <si>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</si>
  <si>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</si>
  <si>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</si>
  <si>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</si>
  <si>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</si>
  <si>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</si>
  <si>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</si>
  <si>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</si>
  <si>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</si>
  <si>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</si>
  <si>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</si>
  <si>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</si>
  <si>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</si>
  <si>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</si>
  <si>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</si>
  <si>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</si>
  <si>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</si>
  <si>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</si>
  <si>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</si>
  <si>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</si>
  <si>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</si>
  <si>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</si>
  <si>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</si>
  <si>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</si>
  <si>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</si>
  <si>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</si>
  <si>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</si>
  <si>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</si>
  <si>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</si>
  <si>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</si>
  <si>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</si>
  <si>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</si>
  <si>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</si>
  <si>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</si>
  <si>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</si>
  <si>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</si>
  <si>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</si>
  <si>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</si>
  <si>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</si>
  <si>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</si>
  <si>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</si>
  <si>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</si>
  <si>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</si>
  <si>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</si>
  <si>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</si>
  <si>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</si>
  <si>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</si>
  <si>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</si>
  <si>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</si>
  <si>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</si>
  <si>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</si>
  <si>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</si>
  <si>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</si>
  <si>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</si>
  <si>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</si>
  <si>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</si>
  <si>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</si>
  <si>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</si>
  <si>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</si>
  <si>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</si>
  <si>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</si>
  <si>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</si>
  <si>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</si>
  <si>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</si>
  <si>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</si>
  <si>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</si>
  <si>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</si>
  <si>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</si>
  <si>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</si>
  <si>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</si>
  <si>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</si>
  <si>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</si>
  <si>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</si>
  <si>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</si>
  <si>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</si>
  <si>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</si>
  <si>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</si>
  <si>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</si>
  <si>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</si>
  <si>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</si>
  <si>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</si>
  <si>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</si>
  <si>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</si>
  <si>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</si>
  <si>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</si>
  <si>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</si>
  <si>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</si>
  <si>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</si>
  <si>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</si>
  <si>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</si>
  <si>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</si>
  <si>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</si>
  <si>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</si>
  <si>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</si>
  <si>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</si>
  <si>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</si>
  <si>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</si>
  <si>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</si>
  <si>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</si>
  <si>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</si>
  <si>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</si>
  <si>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</si>
  <si>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</si>
  <si>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</si>
  <si>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</si>
  <si>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</si>
  <si>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</si>
  <si>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</si>
  <si>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</si>
  <si>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</si>
  <si>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</si>
  <si>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</si>
  <si>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</si>
  <si>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</si>
  <si>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</si>
  <si>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</si>
  <si>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</si>
  <si>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</si>
  <si>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</si>
  <si>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</si>
  <si>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</si>
  <si>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</si>
  <si>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</si>
  <si>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</si>
  <si>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</si>
  <si>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</si>
  <si>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</si>
  <si>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</si>
  <si>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</si>
  <si>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</si>
  <si>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</si>
  <si>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</si>
  <si>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</si>
  <si>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</si>
  <si>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</si>
  <si>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</si>
  <si>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</si>
  <si>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</si>
  <si>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</si>
  <si>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</si>
  <si>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</si>
  <si>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</si>
  <si>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</si>
  <si>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</si>
  <si>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</si>
  <si>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</si>
  <si>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</si>
  <si>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</si>
  <si>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</si>
  <si>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</si>
  <si>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</si>
  <si>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</si>
  <si>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</si>
  <si>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</si>
  <si>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</si>
  <si>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</si>
  <si>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</si>
  <si>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</si>
  <si>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</si>
  <si>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</si>
  <si>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</si>
  <si>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</si>
  <si>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</si>
  <si>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</si>
  <si>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</si>
  <si>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</si>
  <si>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</si>
  <si>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</si>
  <si>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</si>
  <si>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</si>
  <si>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</si>
  <si>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</si>
  <si>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</si>
  <si>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</si>
  <si>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</si>
  <si>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</si>
  <si>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</si>
  <si>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</si>
  <si>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</si>
  <si>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</si>
  <si>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</si>
  <si>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</si>
  <si>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</si>
  <si>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</si>
  <si>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</si>
  <si>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</si>
  <si>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</si>
  <si>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</si>
  <si>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</si>
  <si>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</si>
  <si>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</si>
  <si>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</si>
  <si>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</si>
  <si>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</si>
  <si>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</si>
  <si>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</si>
  <si>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</si>
  <si>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</si>
  <si>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</si>
  <si>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</si>
  <si>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</si>
  <si>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</si>
  <si>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</si>
  <si>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</si>
  <si>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</si>
  <si>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</si>
  <si>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</si>
  <si>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</si>
  <si>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</si>
  <si>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</si>
  <si>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</si>
  <si>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</si>
  <si>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</si>
  <si>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</si>
  <si>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</si>
  <si>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</si>
  <si>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</si>
  <si>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</si>
  <si>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</si>
  <si>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</si>
  <si>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</si>
  <si>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</si>
  <si>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</si>
  <si>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</si>
  <si>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</si>
  <si>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</si>
  <si>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</si>
  <si>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</si>
  <si>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</si>
  <si>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</si>
  <si>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</si>
  <si>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</si>
  <si>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</si>
  <si>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</si>
  <si>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</si>
  <si>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</si>
  <si>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</si>
  <si>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</si>
  <si>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</si>
  <si>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</si>
  <si>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</si>
  <si>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</si>
  <si>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</si>
  <si>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</si>
  <si>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</si>
  <si>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</si>
  <si>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</si>
  <si>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</si>
  <si>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</si>
  <si>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</si>
  <si>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</si>
  <si>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</si>
  <si>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</si>
  <si>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</si>
  <si>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</si>
  <si>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</si>
  <si>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</si>
  <si>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</si>
  <si>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</si>
  <si>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</si>
  <si>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</si>
  <si>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</si>
  <si>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</si>
  <si>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</si>
  <si>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</si>
  <si>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</si>
  <si>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</si>
  <si>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</si>
  <si>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</si>
  <si>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</si>
  <si>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</si>
  <si>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</si>
  <si>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</si>
  <si>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</si>
  <si>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</si>
  <si>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</si>
  <si>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</si>
  <si>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</si>
  <si>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</si>
  <si>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</si>
  <si>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</si>
  <si>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</si>
  <si>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</si>
  <si>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</si>
  <si>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</si>
  <si>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</si>
  <si>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</si>
  <si>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</si>
  <si>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</si>
  <si>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</si>
  <si>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</si>
  <si>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</si>
  <si>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</si>
  <si>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</si>
  <si>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</si>
  <si>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</si>
  <si>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</si>
  <si>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</si>
  <si>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</si>
  <si>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</si>
  <si>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</si>
  <si>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</si>
  <si>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</si>
  <si>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</si>
  <si>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</si>
  <si>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</si>
  <si>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</si>
  <si>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</si>
  <si>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</si>
  <si>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</si>
  <si>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</si>
  <si>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</si>
  <si>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</si>
  <si>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</si>
  <si>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</si>
  <si>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</si>
  <si>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</si>
  <si>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</si>
  <si>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</si>
  <si>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</si>
  <si>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</si>
  <si>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</si>
  <si>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</si>
  <si>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</si>
  <si>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</si>
  <si>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</si>
  <si>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</si>
  <si>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</si>
  <si>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</si>
  <si>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</si>
  <si>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</si>
  <si>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</si>
  <si>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</si>
  <si>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</si>
  <si>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</si>
  <si>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</si>
  <si>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</si>
  <si>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</si>
  <si>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</si>
  <si>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</si>
  <si>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</si>
  <si>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</si>
  <si>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</si>
  <si>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</si>
  <si>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</si>
  <si>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</si>
  <si>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</si>
  <si>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</si>
  <si>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</si>
  <si>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</si>
  <si>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</si>
  <si>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</si>
  <si>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</si>
  <si>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</si>
  <si>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</si>
  <si>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</si>
  <si>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</si>
  <si>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</si>
  <si>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</si>
  <si>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</si>
  <si>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</si>
  <si>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</si>
  <si>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</si>
  <si>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</si>
  <si>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</si>
  <si>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</si>
  <si>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</si>
  <si>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</si>
  <si>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</si>
  <si>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</si>
  <si>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</si>
  <si>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</si>
  <si>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</si>
  <si>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</si>
  <si>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</si>
  <si>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</si>
  <si>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</si>
  <si>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</si>
  <si>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</si>
  <si>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</si>
  <si>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</si>
  <si>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</si>
  <si>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</si>
  <si>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</si>
  <si>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</si>
  <si>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</si>
  <si>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</si>
  <si>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</si>
  <si>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</si>
  <si>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</si>
  <si>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</si>
  <si>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</si>
  <si>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</si>
  <si>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</si>
  <si>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</si>
  <si>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</si>
  <si>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</si>
  <si>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</si>
  <si>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</si>
  <si>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</si>
  <si>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</si>
  <si>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</si>
  <si>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</si>
  <si>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</si>
  <si>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</si>
  <si>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</si>
  <si>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</si>
  <si>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</si>
  <si>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</si>
  <si>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</si>
  <si>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</si>
  <si>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</si>
  <si>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</si>
  <si>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</si>
  <si>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</si>
  <si>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</si>
  <si>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</si>
  <si>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</si>
  <si>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</si>
  <si>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</si>
  <si>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</si>
  <si>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</si>
  <si>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</si>
  <si>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</si>
  <si>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</si>
  <si>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</si>
  <si>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</si>
  <si>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</si>
  <si>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</si>
  <si>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</si>
  <si>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</si>
  <si>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</si>
  <si>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</si>
  <si>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</si>
  <si>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</si>
  <si>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</si>
  <si>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</si>
  <si>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</si>
  <si>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</si>
  <si>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</si>
  <si>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</si>
  <si>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</si>
  <si>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</si>
  <si>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</si>
  <si>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</si>
  <si>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</si>
  <si>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</si>
  <si>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</si>
  <si>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</si>
  <si>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</si>
  <si>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</si>
  <si>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</si>
  <si>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</si>
  <si>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</si>
  <si>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</si>
  <si>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</si>
  <si>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</si>
  <si>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</si>
  <si>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</si>
  <si>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</si>
  <si>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</si>
  <si>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</si>
  <si>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</si>
  <si>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</si>
  <si>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</si>
  <si>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</si>
  <si>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</si>
  <si>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</si>
  <si>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</si>
  <si>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</si>
  <si>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</si>
  <si>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</si>
  <si>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</si>
  <si>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</si>
  <si>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</si>
  <si>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</si>
  <si>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</si>
  <si>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</si>
  <si>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</si>
  <si>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</si>
  <si>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</si>
  <si>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</si>
  <si>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</si>
  <si>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</si>
  <si>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</si>
  <si>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</si>
  <si>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</si>
  <si>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</si>
  <si>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</si>
  <si>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</si>
  <si>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</si>
  <si>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</si>
  <si>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</si>
  <si>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</si>
  <si>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</si>
  <si>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</si>
  <si>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</si>
  <si>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</si>
  <si>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</si>
  <si>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</si>
  <si>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</si>
  <si>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</si>
  <si>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</si>
  <si>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</si>
  <si>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</si>
  <si>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</si>
  <si>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</si>
  <si>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</si>
  <si>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</si>
  <si>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</si>
  <si>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</si>
  <si>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</si>
  <si>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</si>
  <si>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</si>
  <si>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</si>
  <si>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</si>
  <si>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</si>
  <si>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</si>
  <si>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</si>
  <si>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</si>
  <si>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</si>
  <si>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</si>
  <si>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</si>
  <si>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</si>
  <si>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</si>
  <si>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</si>
  <si>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</si>
  <si>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</si>
  <si>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</si>
  <si>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</si>
  <si>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</si>
  <si>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</si>
  <si>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</si>
  <si>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</si>
  <si>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</si>
  <si>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</si>
  <si>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</si>
  <si>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</si>
  <si>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</si>
  <si>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</si>
  <si>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</si>
  <si>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</si>
  <si>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</si>
  <si>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</si>
  <si>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</si>
  <si>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</si>
  <si>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</si>
  <si>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</si>
  <si>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</si>
  <si>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</si>
  <si>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</si>
  <si>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</si>
  <si>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</si>
  <si>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</si>
  <si>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</si>
  <si>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</si>
  <si>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</si>
  <si>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</si>
  <si>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</si>
  <si>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</si>
  <si>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</si>
  <si>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</si>
  <si>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</si>
  <si>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</si>
  <si>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</si>
  <si>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</si>
  <si>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</si>
  <si>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</si>
  <si>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</si>
  <si>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</si>
  <si>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</si>
  <si>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</si>
  <si>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</si>
  <si>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</si>
  <si>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</si>
  <si>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</si>
  <si>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</si>
  <si>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</si>
  <si>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</si>
  <si>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</si>
  <si>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</si>
  <si>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</si>
  <si>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</si>
  <si>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</si>
  <si>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</si>
  <si>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</si>
  <si>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</si>
  <si>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</si>
  <si>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</si>
  <si>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</si>
  <si>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</si>
  <si>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</si>
  <si>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</si>
  <si>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</si>
  <si>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</si>
  <si>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</si>
  <si>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</si>
  <si>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</si>
  <si>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</si>
  <si>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</si>
  <si>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</si>
  <si>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</si>
  <si>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</si>
  <si>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</si>
  <si>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</si>
  <si>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</si>
  <si>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</si>
  <si>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</si>
  <si>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</si>
  <si>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</si>
  <si>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</si>
  <si>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</si>
  <si>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</si>
  <si>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</si>
  <si>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</si>
  <si>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</si>
  <si>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</si>
  <si>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</si>
  <si>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</si>
  <si>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</si>
  <si>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</si>
  <si>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</si>
  <si>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</si>
  <si>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</si>
  <si>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</si>
  <si>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</si>
  <si>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</si>
  <si>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</si>
  <si>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</si>
  <si>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</si>
  <si>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</si>
  <si>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</si>
  <si>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</si>
  <si>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</si>
  <si>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</si>
  <si>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</si>
  <si>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</si>
  <si>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</si>
  <si>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</si>
  <si>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</si>
  <si>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</si>
  <si>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</si>
  <si>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</si>
  <si>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</si>
  <si>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</si>
  <si>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</si>
  <si>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</si>
  <si>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</si>
  <si>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</si>
  <si>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</si>
  <si>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</si>
  <si>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</si>
  <si>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</si>
  <si>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</si>
  <si>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</si>
  <si>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</si>
  <si>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</si>
  <si>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</si>
  <si>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</si>
  <si>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</si>
  <si>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</si>
  <si>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</si>
  <si>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</si>
  <si>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</si>
  <si>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</si>
  <si>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</si>
  <si>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</si>
  <si>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</si>
  <si>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</si>
  <si>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</si>
  <si>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</si>
  <si>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</si>
  <si>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</si>
  <si>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</si>
  <si>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</si>
  <si>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</si>
  <si>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</si>
  <si>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</si>
  <si>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</si>
  <si>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</si>
  <si>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</si>
  <si>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</si>
  <si>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</si>
  <si>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</si>
  <si>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</si>
  <si>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</si>
  <si>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</si>
  <si>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</si>
  <si>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</si>
  <si>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</si>
  <si>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</si>
  <si>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</si>
  <si>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</si>
  <si>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</si>
  <si>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</si>
  <si>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</si>
  <si>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</si>
  <si>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</si>
  <si>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</si>
  <si>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</si>
  <si>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</si>
  <si>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</si>
  <si>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</si>
  <si>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</si>
  <si>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</si>
  <si>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</si>
  <si>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</si>
  <si>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</si>
  <si>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</si>
  <si>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</si>
  <si>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</si>
  <si>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</si>
  <si>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</si>
  <si>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</si>
  <si>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</si>
  <si>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</si>
  <si>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</si>
  <si>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</si>
  <si>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</si>
  <si>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</si>
  <si>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</si>
  <si>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</si>
  <si>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</si>
  <si>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</si>
  <si>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</si>
  <si>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</si>
  <si>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</si>
  <si>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</si>
  <si>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</si>
  <si>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</si>
  <si>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</si>
  <si>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</si>
  <si>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</si>
  <si>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</si>
  <si>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</si>
  <si>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</si>
  <si>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</si>
  <si>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</si>
  <si>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</si>
  <si>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</si>
  <si>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</si>
  <si>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</si>
  <si>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</si>
  <si>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</si>
  <si>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</si>
  <si>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</si>
  <si>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</si>
  <si>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</si>
  <si>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</si>
  <si>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</si>
  <si>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</si>
  <si>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</si>
  <si>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</si>
  <si>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</si>
  <si>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</si>
  <si>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</si>
  <si>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</si>
  <si>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</si>
  <si>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</si>
  <si>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</si>
  <si>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</si>
  <si>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</si>
  <si>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</si>
  <si>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</si>
  <si>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</si>
  <si>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</si>
  <si>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</si>
  <si>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</si>
  <si>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</si>
  <si>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</si>
  <si>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</si>
  <si>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</si>
  <si>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</si>
  <si>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</si>
  <si>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</si>
  <si>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</si>
  <si>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</si>
  <si>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</si>
  <si>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</si>
  <si>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</si>
  <si>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</si>
  <si>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</si>
  <si>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</si>
  <si>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</si>
  <si>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</si>
  <si>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</si>
  <si>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</si>
  <si>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</si>
  <si>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</si>
  <si>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</si>
  <si>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</si>
  <si>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</si>
  <si>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</si>
  <si>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</si>
  <si>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</si>
  <si>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</si>
  <si>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</si>
  <si>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</si>
  <si>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</si>
  <si>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</si>
  <si>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</si>
  <si>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</si>
  <si>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</si>
  <si>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</si>
  <si>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</si>
  <si>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</si>
  <si>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</si>
  <si>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</si>
  <si>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</si>
  <si>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</si>
  <si>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</si>
  <si>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</si>
  <si>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</si>
  <si>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</si>
  <si>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</si>
  <si>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</si>
  <si>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</si>
  <si>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</si>
  <si>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</si>
  <si>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</si>
  <si>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</si>
  <si>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</si>
  <si>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</si>
  <si>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</si>
  <si>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</si>
  <si>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</si>
  <si>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</si>
  <si>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</si>
  <si>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</si>
  <si>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</si>
  <si>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</si>
  <si>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</si>
  <si>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</si>
  <si>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</si>
  <si>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</si>
  <si>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</si>
  <si>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</si>
  <si>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</si>
  <si>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</si>
  <si>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</si>
  <si>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</si>
  <si>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</si>
  <si>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</si>
  <si>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</si>
  <si>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</si>
  <si>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</si>
  <si>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</si>
  <si>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</si>
  <si>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</si>
  <si>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</si>
  <si>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</si>
  <si>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</si>
  <si>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</si>
  <si>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</si>
  <si>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</si>
  <si>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</si>
  <si>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</si>
  <si>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</si>
  <si>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</si>
  <si>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</si>
  <si>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</si>
  <si>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</si>
  <si>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</si>
  <si>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</si>
  <si>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</si>
  <si>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</si>
  <si>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</si>
  <si>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</si>
  <si>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</si>
  <si>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</si>
  <si>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</si>
  <si>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</si>
  <si>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</si>
  <si>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</si>
  <si>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</si>
  <si>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</si>
  <si>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</si>
  <si>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</si>
  <si>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</si>
  <si>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</si>
  <si>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</si>
  <si>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</si>
  <si>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</si>
  <si>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</si>
  <si>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</si>
  <si>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</si>
  <si>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</si>
  <si>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</si>
  <si>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</si>
  <si>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</si>
  <si>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</si>
  <si>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</si>
  <si>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</si>
  <si>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</si>
  <si>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</si>
  <si>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</si>
  <si>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</si>
  <si>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</si>
  <si>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</si>
  <si>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</si>
  <si>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</si>
  <si>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</si>
  <si>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</si>
  <si>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</si>
  <si>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</si>
  <si>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</si>
  <si>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</si>
  <si>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</si>
  <si>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</si>
  <si>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</si>
  <si>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</si>
  <si>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</si>
  <si>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</si>
  <si>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</si>
  <si>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</si>
  <si>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</si>
  <si>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</si>
  <si>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</si>
  <si>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</si>
  <si>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</si>
  <si>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</si>
  <si>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</si>
  <si>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</si>
  <si>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</si>
  <si>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</si>
  <si>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</si>
  <si>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</si>
  <si>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</si>
  <si>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</si>
  <si>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</si>
  <si>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</si>
  <si>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</si>
  <si>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</si>
  <si>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</si>
  <si>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</si>
  <si>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</si>
  <si>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</si>
  <si>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</si>
  <si>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</si>
  <si>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</si>
  <si>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</si>
  <si>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</si>
  <si>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</si>
  <si>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</si>
  <si>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</si>
  <si>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</si>
  <si>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</si>
  <si>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</si>
  <si>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</si>
  <si>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</si>
  <si>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</si>
  <si>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</si>
  <si>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</si>
  <si>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</si>
  <si>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</si>
  <si>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</si>
  <si>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</si>
  <si>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</si>
  <si>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</si>
  <si>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</si>
  <si>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</si>
  <si>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</si>
  <si>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</si>
  <si>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</si>
  <si>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</si>
  <si>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</si>
  <si>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</si>
  <si>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</si>
  <si>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</si>
  <si>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</si>
  <si>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</si>
  <si>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</si>
  <si>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</si>
  <si>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</si>
  <si>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</si>
  <si>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</si>
  <si>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</si>
  <si>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</si>
  <si>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</si>
  <si>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</si>
  <si>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</si>
  <si>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</si>
  <si>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</si>
  <si>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</si>
  <si>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</si>
  <si>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</si>
  <si>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</si>
  <si>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</si>
  <si>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</si>
  <si>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</si>
  <si>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</si>
  <si>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</si>
  <si>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</si>
  <si>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</si>
  <si>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</si>
  <si>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</si>
  <si>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</si>
  <si>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</si>
  <si>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</si>
  <si>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</si>
  <si>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</si>
  <si>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</si>
  <si>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</si>
  <si>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</si>
  <si>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</si>
  <si>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</si>
  <si>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</si>
  <si>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</si>
  <si>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</si>
  <si>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</si>
  <si>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</si>
  <si>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</si>
  <si>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</si>
  <si>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</si>
  <si>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</si>
  <si>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</si>
  <si>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</si>
  <si>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</si>
  <si>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</si>
  <si>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</si>
  <si>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</si>
  <si>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</si>
  <si>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</si>
  <si>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</si>
  <si>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</si>
  <si>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</si>
  <si>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</si>
  <si>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</si>
  <si>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</si>
  <si>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</si>
  <si>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</si>
  <si>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</si>
  <si>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</si>
  <si>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</si>
  <si>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</si>
  <si>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</si>
  <si>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</si>
  <si>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</si>
  <si>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</si>
  <si>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</si>
  <si>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</si>
  <si>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</si>
  <si>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</si>
  <si>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</si>
  <si>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</si>
  <si>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</si>
  <si>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</si>
  <si>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</si>
  <si>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</si>
  <si>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</si>
  <si>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</si>
  <si>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</si>
  <si>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</si>
  <si>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</si>
  <si>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</si>
  <si>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</si>
  <si>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</si>
  <si>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</si>
  <si>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</si>
  <si>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</si>
  <si>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</si>
  <si>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</si>
  <si>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</si>
  <si>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</si>
  <si>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</si>
  <si>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</si>
  <si>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</si>
  <si>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</si>
  <si>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</si>
  <si>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</si>
  <si>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</si>
  <si>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</si>
  <si>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</si>
  <si>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</si>
  <si>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</si>
  <si>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</si>
  <si>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</si>
  <si>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</si>
  <si>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</si>
  <si>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</si>
  <si>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</si>
  <si>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</si>
  <si>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</si>
  <si>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</si>
  <si>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</si>
  <si>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</si>
  <si>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</si>
  <si>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</si>
  <si>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</si>
  <si>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</si>
  <si>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</si>
  <si>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</si>
  <si>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</si>
  <si>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</si>
  <si>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</si>
  <si>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</si>
  <si>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</si>
  <si>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</si>
  <si>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</si>
  <si>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</si>
  <si>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</si>
  <si>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</si>
  <si>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</si>
  <si>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</si>
  <si>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</si>
  <si>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</si>
  <si>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</si>
  <si>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</si>
  <si>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</si>
  <si>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</si>
  <si>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</si>
  <si>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</si>
  <si>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</si>
  <si>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</si>
  <si>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</si>
  <si>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</si>
  <si>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</si>
  <si>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</si>
  <si>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</si>
  <si>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</si>
  <si>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</si>
  <si>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</si>
  <si>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</si>
  <si>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</si>
  <si>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</si>
  <si>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</si>
  <si>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</si>
  <si>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</si>
  <si>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</si>
  <si>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</si>
  <si>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</si>
  <si>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</si>
  <si>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</si>
  <si>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</si>
  <si>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</si>
  <si>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</si>
  <si>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</si>
  <si>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</si>
  <si>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</si>
  <si>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</si>
  <si>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</si>
  <si>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</si>
  <si>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</si>
  <si>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</si>
  <si>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</si>
  <si>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</si>
  <si>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</si>
  <si>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</si>
  <si>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</si>
  <si>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</si>
  <si>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</si>
  <si>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</si>
  <si>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</si>
  <si>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</si>
  <si>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</si>
  <si>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</si>
  <si>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</si>
  <si>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</si>
  <si>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</si>
  <si>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</si>
  <si>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</si>
  <si>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</si>
  <si>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</si>
  <si>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</si>
  <si>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</si>
  <si>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</si>
  <si>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</si>
  <si>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</si>
  <si>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</si>
  <si>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</si>
  <si>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</si>
  <si>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</si>
  <si>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</si>
  <si>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</si>
  <si>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</si>
  <si>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</si>
  <si>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</si>
  <si>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</si>
  <si>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</si>
  <si>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</si>
  <si>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</si>
  <si>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</si>
  <si>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</si>
  <si>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</si>
  <si>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</si>
  <si>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</si>
  <si>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</si>
  <si>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</si>
  <si>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</si>
  <si>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</si>
  <si>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</si>
  <si>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</si>
  <si>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</si>
  <si>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</si>
  <si>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</si>
  <si>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</si>
  <si>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</si>
  <si>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</si>
  <si>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</si>
  <si>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</si>
  <si>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</si>
  <si>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</si>
  <si>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</si>
  <si>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</si>
  <si>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</si>
  <si>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</si>
  <si>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</si>
  <si>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</si>
  <si>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</si>
  <si>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</si>
  <si>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</si>
  <si>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</si>
  <si>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</si>
  <si>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</si>
  <si>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</si>
  <si>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</si>
  <si>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</si>
  <si>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</si>
  <si>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</si>
  <si>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</si>
  <si>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</si>
  <si>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</si>
  <si>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</si>
  <si>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</si>
  <si>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</si>
  <si>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</si>
  <si>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</si>
  <si>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</si>
  <si>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</si>
  <si>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</si>
  <si>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</si>
  <si>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</si>
  <si>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</si>
  <si>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</si>
  <si>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</si>
  <si>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</si>
  <si>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</si>
  <si>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</si>
  <si>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</si>
  <si>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</si>
  <si>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</si>
  <si>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</si>
  <si>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</si>
  <si>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</si>
  <si>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</si>
  <si>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</si>
  <si>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</si>
  <si>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</si>
  <si>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</si>
  <si>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</si>
  <si>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</si>
  <si>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</si>
  <si>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</si>
  <si>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</si>
  <si>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</si>
  <si>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</si>
  <si>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</si>
  <si>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</si>
  <si>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</si>
  <si>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</si>
  <si>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</si>
  <si>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</si>
  <si>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</si>
  <si>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</si>
  <si>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</si>
  <si>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</si>
  <si>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</si>
  <si>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</si>
  <si>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</si>
  <si>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</si>
  <si>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</si>
  <si>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</si>
  <si>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</si>
  <si>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</si>
  <si>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</si>
  <si>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</si>
  <si>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</si>
  <si>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</si>
  <si>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</si>
  <si>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</si>
  <si>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</si>
  <si>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</si>
  <si>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</si>
  <si>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</si>
  <si>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</si>
  <si>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</si>
  <si>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</si>
  <si>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</si>
  <si>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</si>
  <si>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</si>
  <si>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</si>
  <si>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</si>
  <si>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</si>
  <si>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</si>
  <si>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</si>
  <si>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</si>
  <si>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</si>
  <si>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</si>
  <si>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</si>
  <si>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</si>
  <si>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</si>
  <si>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</si>
  <si>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</si>
  <si>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</si>
  <si>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</si>
  <si>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</si>
  <si>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</si>
  <si>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</si>
  <si>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</si>
  <si>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</si>
  <si>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</si>
  <si>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</si>
  <si>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</si>
  <si>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</si>
  <si>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</si>
  <si>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</si>
  <si>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</si>
  <si>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</si>
  <si>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</si>
  <si>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</si>
  <si>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</si>
  <si>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</si>
  <si>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</si>
  <si>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</si>
  <si>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</si>
  <si>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</si>
  <si>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</si>
  <si>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</si>
  <si>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</si>
  <si>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</si>
  <si>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</si>
  <si>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</si>
  <si>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</si>
  <si>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</si>
  <si>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</si>
  <si>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</si>
  <si>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</si>
  <si>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</si>
  <si>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</si>
  <si>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</si>
  <si>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</si>
  <si>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</si>
  <si>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</si>
  <si>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</si>
  <si>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</si>
  <si>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</si>
  <si>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</si>
  <si>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</si>
  <si>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</si>
  <si>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</si>
  <si>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</si>
  <si>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</si>
  <si>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</si>
  <si>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</si>
  <si>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</si>
  <si>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</si>
  <si>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</si>
  <si>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</si>
  <si>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</si>
  <si>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</si>
  <si>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</si>
  <si>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</si>
  <si>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</si>
  <si>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</si>
  <si>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</si>
  <si>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</si>
  <si>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</si>
  <si>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</si>
  <si>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</si>
  <si>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</si>
  <si>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</si>
  <si>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</si>
  <si>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</si>
  <si>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</si>
  <si>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</si>
  <si>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</si>
  <si>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</si>
  <si>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</si>
  <si>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</si>
  <si>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</si>
  <si>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</si>
  <si>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</si>
  <si>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</si>
  <si>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</si>
  <si>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</si>
  <si>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</si>
  <si>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</si>
  <si>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</si>
  <si>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</si>
  <si>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</si>
  <si>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</si>
  <si>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</si>
  <si>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</si>
  <si>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</si>
  <si>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</si>
  <si>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</si>
  <si>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</si>
  <si>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</si>
  <si>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</si>
  <si>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</si>
  <si>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</si>
  <si>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</si>
  <si>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</si>
  <si>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</si>
  <si>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</si>
  <si>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</si>
  <si>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</si>
  <si>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</si>
  <si>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</si>
  <si>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</si>
  <si>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</si>
  <si>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</si>
  <si>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</si>
  <si>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</si>
  <si>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</si>
  <si>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</si>
  <si>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</si>
  <si>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</si>
  <si>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</si>
  <si>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</si>
  <si>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</si>
  <si>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</si>
  <si>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</si>
  <si>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</si>
  <si>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</si>
  <si>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</si>
  <si>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</si>
  <si>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</si>
  <si>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</si>
  <si>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</si>
  <si>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</si>
  <si>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</si>
  <si>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</si>
  <si>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</si>
  <si>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</si>
  <si>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</si>
  <si>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</si>
  <si>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</si>
  <si>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</si>
  <si>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</si>
  <si>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</si>
  <si>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</si>
  <si>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</si>
  <si>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</si>
  <si>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</si>
  <si>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</si>
  <si>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</si>
  <si>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</si>
  <si>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</si>
  <si>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</si>
  <si>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</si>
  <si>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</si>
  <si>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</si>
  <si>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</si>
  <si>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</si>
  <si>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</si>
  <si>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</si>
  <si>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</si>
  <si>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</si>
  <si>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</si>
  <si>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</si>
  <si>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</si>
  <si>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</si>
  <si>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</si>
  <si>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</si>
  <si>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</si>
  <si>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</si>
  <si>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</si>
  <si>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</si>
  <si>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</si>
  <si>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</si>
  <si>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</si>
  <si>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</si>
  <si>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</si>
  <si>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</si>
  <si>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</si>
  <si>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</si>
  <si>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</si>
  <si>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</si>
  <si>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</si>
  <si>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</si>
  <si>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</si>
  <si>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</si>
  <si>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</si>
  <si>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</si>
  <si>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</si>
  <si>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</si>
  <si>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</si>
  <si>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</si>
  <si>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</si>
  <si>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</si>
  <si>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</si>
  <si>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</si>
  <si>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</si>
  <si>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</si>
  <si>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</si>
  <si>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</si>
  <si>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</si>
  <si>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</si>
  <si>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</si>
  <si>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</si>
  <si>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</si>
  <si>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</si>
  <si>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</si>
  <si>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</si>
  <si>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</si>
  <si>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</si>
  <si>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</si>
  <si>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</si>
  <si>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</si>
  <si>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</si>
  <si>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</si>
  <si>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</si>
  <si>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</si>
  <si>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</si>
  <si>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</si>
  <si>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</si>
  <si>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</si>
  <si>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</si>
  <si>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</si>
  <si>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</si>
  <si>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</si>
  <si>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</si>
  <si>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</si>
  <si>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</si>
  <si>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</si>
  <si>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</si>
  <si>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</si>
  <si>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</si>
  <si>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</si>
  <si>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</si>
  <si>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</si>
  <si>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</si>
  <si>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</si>
  <si>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</si>
  <si>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</si>
  <si>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</si>
  <si>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</si>
  <si>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</si>
  <si>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</si>
  <si>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</si>
  <si>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</si>
  <si>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</si>
  <si>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</si>
  <si>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</si>
  <si>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</si>
  <si>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</si>
  <si>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</si>
  <si>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</si>
  <si>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</si>
  <si>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</si>
  <si>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</si>
  <si>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</si>
  <si>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</si>
  <si>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</si>
  <si>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</si>
  <si>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</si>
  <si>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</si>
  <si>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</si>
  <si>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</si>
  <si>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</si>
  <si>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</si>
  <si>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</si>
  <si>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</si>
  <si>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</si>
  <si>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</si>
  <si>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</si>
  <si>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</si>
  <si>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</si>
  <si>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</si>
  <si>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</si>
  <si>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</si>
  <si>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</si>
  <si>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</si>
  <si>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</si>
  <si>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</si>
  <si>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</si>
  <si>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</si>
  <si>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</si>
  <si>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</si>
  <si>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</si>
  <si>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</si>
  <si>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</si>
  <si>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</si>
  <si>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</si>
  <si>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</si>
  <si>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</si>
  <si>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</si>
  <si>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</si>
  <si>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</si>
  <si>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</si>
  <si>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</si>
  <si>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</si>
  <si>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</si>
  <si>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</si>
  <si>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</si>
  <si>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</si>
  <si>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</si>
  <si>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</si>
  <si>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</si>
  <si>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</si>
  <si>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</si>
  <si>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</si>
  <si>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</si>
  <si>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</si>
  <si>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</si>
  <si>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</si>
  <si>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</si>
  <si>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</si>
  <si>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</si>
  <si>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</si>
  <si>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</si>
  <si>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</si>
  <si>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</si>
  <si>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</si>
  <si>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</si>
  <si>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</si>
  <si>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</si>
  <si>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</si>
  <si>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</si>
  <si>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</si>
  <si>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</si>
  <si>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</si>
  <si>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</si>
  <si>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</si>
  <si>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</si>
  <si>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</si>
  <si>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</si>
  <si>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</si>
  <si>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</si>
  <si>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</si>
  <si>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</si>
  <si>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</si>
  <si>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</si>
  <si>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</si>
  <si>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</si>
  <si>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</si>
  <si>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</si>
  <si>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</si>
  <si>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</si>
  <si>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</si>
  <si>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</si>
  <si>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</si>
  <si>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</si>
  <si>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</si>
  <si>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</si>
  <si>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</si>
  <si>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</si>
  <si>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</si>
  <si>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</si>
  <si>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</si>
  <si>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</si>
  <si>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</si>
  <si>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</si>
  <si>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</si>
  <si>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</si>
  <si>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</si>
  <si>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</si>
  <si>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</si>
  <si>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</si>
  <si>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</si>
  <si>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</si>
  <si>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</si>
  <si>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</si>
  <si>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</si>
  <si>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</si>
  <si>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</si>
  <si>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</si>
  <si>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</si>
  <si>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</si>
  <si>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</si>
  <si>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</si>
  <si>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</si>
  <si>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</si>
  <si>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</si>
  <si>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</si>
  <si>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</si>
  <si>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</si>
  <si>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</si>
  <si>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</si>
  <si>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</si>
  <si>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</si>
  <si>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</si>
  <si>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</si>
  <si>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</si>
  <si>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</si>
  <si>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</si>
  <si>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</si>
  <si>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</si>
  <si>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</si>
  <si>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</si>
  <si>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</si>
  <si>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</si>
  <si>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</si>
  <si>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</si>
  <si>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</si>
  <si>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</si>
  <si>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</si>
  <si>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</si>
  <si>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</si>
  <si>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</si>
  <si>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</si>
  <si>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</si>
  <si>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</si>
  <si>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</si>
  <si>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</si>
  <si>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</si>
  <si>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</si>
  <si>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</si>
  <si>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</si>
  <si>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</si>
  <si>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</si>
  <si>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</si>
  <si>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</si>
  <si>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</si>
  <si>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</si>
  <si>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</si>
  <si>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</si>
  <si>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</si>
  <si>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</si>
  <si>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</si>
  <si>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</si>
  <si>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</si>
  <si>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</si>
  <si>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</si>
  <si>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</si>
  <si>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</si>
  <si>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</si>
  <si>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</si>
  <si>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</si>
  <si>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</si>
  <si>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</si>
  <si>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</si>
  <si>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</si>
  <si>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</si>
  <si>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</si>
  <si>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</si>
  <si>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</si>
  <si>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</si>
  <si>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</si>
  <si>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</si>
  <si>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</si>
  <si>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</si>
  <si>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</si>
  <si>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</si>
  <si>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</si>
  <si>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</si>
  <si>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</si>
  <si>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</si>
  <si>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</si>
  <si>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</si>
  <si>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</si>
  <si>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</si>
  <si>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</si>
  <si>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</si>
  <si>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</si>
  <si>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</si>
  <si>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</si>
  <si>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</si>
  <si>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</si>
  <si>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</si>
  <si>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</si>
  <si>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</si>
  <si>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</si>
  <si>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</si>
  <si>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</si>
  <si>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</si>
  <si>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</si>
  <si>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</si>
  <si>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</si>
  <si>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</si>
  <si>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</si>
  <si>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</si>
  <si>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</si>
  <si>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</si>
  <si>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</si>
  <si>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</si>
  <si>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</si>
  <si>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</si>
  <si>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</si>
  <si>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</si>
  <si>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</si>
  <si>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</si>
  <si>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</si>
  <si>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</si>
  <si>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</si>
  <si>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</si>
  <si>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</si>
  <si>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</si>
  <si>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</si>
  <si>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</si>
  <si>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</si>
  <si>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</si>
  <si>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</si>
  <si>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</si>
  <si>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</si>
  <si>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</si>
  <si>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</si>
  <si>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</si>
  <si>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</si>
  <si>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</si>
  <si>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</si>
  <si>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</si>
  <si>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</si>
  <si>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</si>
  <si>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</si>
  <si>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</si>
  <si>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</si>
  <si>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</si>
  <si>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</si>
  <si>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</si>
  <si>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</si>
  <si>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</si>
  <si>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</si>
  <si>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</si>
  <si>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</si>
  <si>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</si>
  <si>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</si>
  <si>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</si>
  <si>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</si>
  <si>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</si>
  <si>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</si>
  <si>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</si>
  <si>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</si>
  <si>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</si>
  <si>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</si>
  <si>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</si>
  <si>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</si>
  <si>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</si>
  <si>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</si>
  <si>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</si>
  <si>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</si>
  <si>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</si>
  <si>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</si>
  <si>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</si>
  <si>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</si>
  <si>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</si>
  <si>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</si>
  <si>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</si>
  <si>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</si>
  <si>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</si>
  <si>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</si>
  <si>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</si>
  <si>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</si>
  <si>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</si>
  <si>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</si>
  <si>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</si>
  <si>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</si>
  <si>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</si>
  <si>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</si>
  <si>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</si>
  <si>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</si>
  <si>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</si>
  <si>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</si>
  <si>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</si>
  <si>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</si>
  <si>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</si>
  <si>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</si>
  <si>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</si>
  <si>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</si>
  <si>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</si>
  <si>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</si>
  <si>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</si>
  <si>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</si>
  <si>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</si>
  <si>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</si>
  <si>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</si>
  <si>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</si>
  <si>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</si>
  <si>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</si>
  <si>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</si>
  <si>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</si>
  <si>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</si>
  <si>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</si>
  <si>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</si>
  <si>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</si>
  <si>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</si>
  <si>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</si>
  <si>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</si>
  <si>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</si>
  <si>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</si>
  <si>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</si>
  <si>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</si>
  <si>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</si>
  <si>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</si>
  <si>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</si>
  <si>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</si>
  <si>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</si>
  <si>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</si>
  <si>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</si>
  <si>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</si>
  <si>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</si>
  <si>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</si>
  <si>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</si>
  <si>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</si>
  <si>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</si>
  <si>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</si>
  <si>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</si>
  <si>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</si>
  <si>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</si>
  <si>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</si>
  <si>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</si>
  <si>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</si>
  <si>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</si>
  <si>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</si>
  <si>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</si>
  <si>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</si>
  <si>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</si>
  <si>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</si>
  <si>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</si>
  <si>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</si>
  <si>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</si>
  <si>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</si>
  <si>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</si>
  <si>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</si>
  <si>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</si>
  <si>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</si>
  <si>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</si>
  <si>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</si>
  <si>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</si>
  <si>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</si>
  <si>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</si>
  <si>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</si>
  <si>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</si>
  <si>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</si>
  <si>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</si>
  <si>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</si>
  <si>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</si>
  <si>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</si>
  <si>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</si>
  <si>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</si>
  <si>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</si>
  <si>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</si>
  <si>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</si>
  <si>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</si>
  <si>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</si>
  <si>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</si>
  <si>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</si>
  <si>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</si>
  <si>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</si>
  <si>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</si>
  <si>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</si>
  <si>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</si>
  <si>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</si>
  <si>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</si>
  <si>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</si>
  <si>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</si>
  <si>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</si>
  <si>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</si>
  <si>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</si>
  <si>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</si>
  <si>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</si>
  <si>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</si>
  <si>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</si>
  <si>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</si>
  <si>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</si>
  <si>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</si>
  <si>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</si>
  <si>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</si>
  <si>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</si>
  <si>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</si>
  <si>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</si>
  <si>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</si>
  <si>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</si>
  <si>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</si>
  <si>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</si>
  <si>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</si>
  <si>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</si>
  <si>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</si>
  <si>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</si>
  <si>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</si>
  <si>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</si>
  <si>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</si>
  <si>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</si>
  <si>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</si>
  <si>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</si>
  <si>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</si>
  <si>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</si>
  <si>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</si>
  <si>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</si>
  <si>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</si>
  <si>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</si>
  <si>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</si>
  <si>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</si>
  <si>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</si>
  <si>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</si>
  <si>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</si>
  <si>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</si>
  <si>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</si>
  <si>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</si>
  <si>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</si>
  <si>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</si>
  <si>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</si>
  <si>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</si>
  <si>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</si>
  <si>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</si>
  <si>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</si>
  <si>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</si>
  <si>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</si>
  <si>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</si>
  <si>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</si>
  <si>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</si>
  <si>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</si>
  <si>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</si>
  <si>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</si>
  <si>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</si>
  <si>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</si>
  <si>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</si>
  <si>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</si>
  <si>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</si>
  <si>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</si>
  <si>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</si>
  <si>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</si>
  <si>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</si>
  <si>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</si>
  <si>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</si>
  <si>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</si>
  <si>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</si>
  <si>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</si>
  <si>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</si>
  <si>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</si>
  <si>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</si>
  <si>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</si>
  <si>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</si>
  <si>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</si>
  <si>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</si>
  <si>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</si>
  <si>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</si>
  <si>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</si>
  <si>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</si>
  <si>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</si>
  <si>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</si>
  <si>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</si>
  <si>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</si>
  <si>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</si>
  <si>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</si>
  <si>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</si>
  <si>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</si>
  <si>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</si>
  <si>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</si>
  <si>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</si>
  <si>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</si>
  <si>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</si>
  <si>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</si>
  <si>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</si>
  <si>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</si>
  <si>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</si>
  <si>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</si>
  <si>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</si>
  <si>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</si>
  <si>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</si>
  <si>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</si>
  <si>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</si>
  <si>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</si>
  <si>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</si>
  <si>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</si>
  <si>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</si>
  <si>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</si>
  <si>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</si>
  <si>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</si>
  <si>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</si>
  <si>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</si>
  <si>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</si>
  <si>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</si>
  <si>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</si>
  <si>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</si>
  <si>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</si>
  <si>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</si>
  <si>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</si>
  <si>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</si>
  <si>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</si>
  <si>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</si>
  <si>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</si>
  <si>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</si>
  <si>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</si>
  <si>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</si>
  <si>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</si>
  <si>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</si>
  <si>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</si>
  <si>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</si>
  <si>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</si>
  <si>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</si>
  <si>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</si>
  <si>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</si>
  <si>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</si>
  <si>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</si>
  <si>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</si>
  <si>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</si>
  <si>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</si>
  <si>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</si>
  <si>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</si>
  <si>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</si>
  <si>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</si>
  <si>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</si>
  <si>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</si>
  <si>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</si>
  <si>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</si>
  <si>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</si>
  <si>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</si>
  <si>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</si>
  <si>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</si>
  <si>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</si>
  <si>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</si>
  <si>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</si>
  <si>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</si>
  <si>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</si>
  <si>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</si>
  <si>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</si>
  <si>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</si>
  <si>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</si>
  <si>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</si>
  <si>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</si>
  <si>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</si>
  <si>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</si>
  <si>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</si>
  <si>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</si>
  <si>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</si>
  <si>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</si>
  <si>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</si>
  <si>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</si>
  <si>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</si>
  <si>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</si>
  <si>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</si>
  <si>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</si>
  <si>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</si>
  <si>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</si>
  <si>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</si>
  <si>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</si>
  <si>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</si>
  <si>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</si>
  <si>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</si>
  <si>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</si>
  <si>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</si>
  <si>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</si>
  <si>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</si>
  <si>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</si>
  <si>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</si>
  <si>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</si>
  <si>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</si>
  <si>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</si>
  <si>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</si>
  <si>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</si>
  <si>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</si>
  <si>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</si>
  <si>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</si>
  <si>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</si>
  <si>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</si>
  <si>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</si>
  <si>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</si>
  <si>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</si>
  <si>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</si>
  <si>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</si>
  <si>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</si>
  <si>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</si>
  <si>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</si>
  <si>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</si>
  <si>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</si>
  <si>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</si>
  <si>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</si>
  <si>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</si>
  <si>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</si>
  <si>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</si>
  <si>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</si>
  <si>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</si>
  <si>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</si>
  <si>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</si>
  <si>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</si>
  <si>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</si>
  <si>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</si>
  <si>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</si>
  <si>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</si>
  <si>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</si>
  <si>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</si>
  <si>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</si>
  <si>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</si>
  <si>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</si>
  <si>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</si>
  <si>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</si>
  <si>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</si>
  <si>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</si>
  <si>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</si>
  <si>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</si>
  <si>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</si>
  <si>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</si>
  <si>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</si>
  <si>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</si>
  <si>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</si>
  <si>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</si>
  <si>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</si>
  <si>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</si>
  <si>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</si>
  <si>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</si>
  <si>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</si>
  <si>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</si>
  <si>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</si>
  <si>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</si>
  <si>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</si>
  <si>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</si>
  <si>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</si>
  <si>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</si>
  <si>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</si>
  <si>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</si>
  <si>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</si>
  <si>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</si>
  <si>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</si>
  <si>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</si>
  <si>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</si>
  <si>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</si>
  <si>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</si>
  <si>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</si>
  <si>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</si>
  <si>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</si>
  <si>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</si>
  <si>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</si>
  <si>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</si>
  <si>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</si>
  <si>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</si>
  <si>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</si>
  <si>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</si>
  <si>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</si>
  <si>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</si>
  <si>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</si>
  <si>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</si>
  <si>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</si>
  <si>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</si>
  <si>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</si>
  <si>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</si>
  <si>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</si>
  <si>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</si>
  <si>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</si>
  <si>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</si>
  <si>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</si>
  <si>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</si>
  <si>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</si>
  <si>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</si>
  <si>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</si>
  <si>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</si>
  <si>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</si>
  <si>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</si>
  <si>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</si>
  <si>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</si>
  <si>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</si>
  <si>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</si>
  <si>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</si>
  <si>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</si>
  <si>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</si>
  <si>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</si>
  <si>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</si>
  <si>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</si>
  <si>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</si>
  <si>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</si>
  <si>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</si>
  <si>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</si>
  <si>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</si>
  <si>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</si>
  <si>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</si>
  <si>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</si>
  <si>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</si>
  <si>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</si>
  <si>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</si>
  <si>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</si>
  <si>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</si>
  <si>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</si>
  <si>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</si>
  <si>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</si>
  <si>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</si>
  <si>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</si>
  <si>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</si>
  <si>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</si>
  <si>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</si>
  <si>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</si>
  <si>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</si>
  <si>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</si>
  <si>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</si>
  <si>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</si>
  <si>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</si>
  <si>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</si>
  <si>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</si>
  <si>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</si>
  <si>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</si>
  <si>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</si>
  <si>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</si>
  <si>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</si>
  <si>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</si>
  <si>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</si>
  <si>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</si>
  <si>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</si>
  <si>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</si>
  <si>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</si>
  <si>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</si>
  <si>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</si>
  <si>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</si>
  <si>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</si>
  <si>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</si>
  <si>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</si>
  <si>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</si>
  <si>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</si>
  <si>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</si>
  <si>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</si>
  <si>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</si>
  <si>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</si>
  <si>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</si>
  <si>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</si>
  <si>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</si>
  <si>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</si>
  <si>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</si>
  <si>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</si>
  <si>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</si>
  <si>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</si>
  <si>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</si>
  <si>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</si>
  <si>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</si>
  <si>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</si>
  <si>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</si>
  <si>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</si>
  <si>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</si>
  <si>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</si>
  <si>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</si>
  <si>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</si>
  <si>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</si>
  <si>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</si>
  <si>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</si>
  <si>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</si>
  <si>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</si>
  <si>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</si>
  <si>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</si>
  <si>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</si>
  <si>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</si>
  <si>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</si>
  <si>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</si>
  <si>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</si>
  <si>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</si>
  <si>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</si>
  <si>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</si>
  <si>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</si>
  <si>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</si>
  <si>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</si>
  <si>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</si>
  <si>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</si>
  <si>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</si>
  <si>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</si>
  <si>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</si>
  <si>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</si>
  <si>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</si>
  <si>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</si>
  <si>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</si>
  <si>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</si>
  <si>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</si>
  <si>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</si>
  <si>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</si>
  <si>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</si>
  <si>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</si>
  <si>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</si>
  <si>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</si>
  <si>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</si>
  <si>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</si>
  <si>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</si>
  <si>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</si>
  <si>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</si>
  <si>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</si>
  <si>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</si>
  <si>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</si>
  <si>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</si>
  <si>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</si>
  <si>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</si>
  <si>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</si>
  <si>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</si>
  <si>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</si>
  <si>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</si>
  <si>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</si>
  <si>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</si>
  <si>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</si>
  <si>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</si>
  <si>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</si>
  <si>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</si>
  <si>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</si>
  <si>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</si>
  <si>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</si>
  <si>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</si>
  <si>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</si>
  <si>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</si>
  <si>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</si>
  <si>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</si>
  <si>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</si>
  <si>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</si>
  <si>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</si>
  <si>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</si>
  <si>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</si>
  <si>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</si>
  <si>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</si>
  <si>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</si>
  <si>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</si>
  <si>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</si>
  <si>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</si>
  <si>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</si>
  <si>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</si>
  <si>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</si>
  <si>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</si>
  <si>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</si>
  <si>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</si>
  <si>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</si>
  <si>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</si>
  <si>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</si>
  <si>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</si>
  <si>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</si>
  <si>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</si>
  <si>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</si>
  <si>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</si>
  <si>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</si>
  <si>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</si>
  <si>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</si>
  <si>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</si>
  <si>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</si>
  <si>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</si>
  <si>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</si>
  <si>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</si>
  <si>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</si>
  <si>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</si>
  <si>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</si>
  <si>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</si>
  <si>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</si>
  <si>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</si>
  <si>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</si>
  <si>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</si>
  <si>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</si>
  <si>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</si>
  <si>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</si>
  <si>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</si>
  <si>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</si>
  <si>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</si>
  <si>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</si>
  <si>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</si>
  <si>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</si>
  <si>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</si>
  <si>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</si>
  <si>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</si>
  <si>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</si>
  <si>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</si>
  <si>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</si>
  <si>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</si>
  <si>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</si>
  <si>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</si>
  <si>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</si>
  <si>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</si>
  <si>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</si>
  <si>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</si>
  <si>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</si>
  <si>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</si>
  <si>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</si>
  <si>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</si>
  <si>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</si>
  <si>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</si>
  <si>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</si>
  <si>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</si>
  <si>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</si>
  <si>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</si>
  <si>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</si>
  <si>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</si>
  <si>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</si>
  <si>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</si>
  <si>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</si>
  <si>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</si>
  <si>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</si>
  <si>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</si>
  <si>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</si>
  <si>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</si>
  <si>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</si>
  <si>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</si>
  <si>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</si>
  <si>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</si>
  <si>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</si>
  <si>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</si>
  <si>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</si>
  <si>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</si>
  <si>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</si>
  <si>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</si>
  <si>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</si>
  <si>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</si>
  <si>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</si>
  <si>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</si>
  <si>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</si>
  <si>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</si>
  <si>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</si>
  <si>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</si>
  <si>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</si>
  <si>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</si>
  <si>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</si>
  <si>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</si>
  <si>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</si>
  <si>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</si>
  <si>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</si>
  <si>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</si>
  <si>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</si>
  <si>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</si>
  <si>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</si>
  <si>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</si>
  <si>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</si>
  <si>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</si>
  <si>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</si>
  <si>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</si>
  <si>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</si>
  <si>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</si>
  <si>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</si>
  <si>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</si>
  <si>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</si>
  <si>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</si>
  <si>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</si>
  <si>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</si>
  <si>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</si>
  <si>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</si>
  <si>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</si>
  <si>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</si>
  <si>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</si>
  <si>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</si>
  <si>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</si>
  <si>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</si>
  <si>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</si>
  <si>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</si>
  <si>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</si>
  <si>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</si>
  <si>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</si>
  <si>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</si>
  <si>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</si>
  <si>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</si>
  <si>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</si>
  <si>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</si>
  <si>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</si>
  <si>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</si>
  <si>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</si>
  <si>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</si>
  <si>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</si>
  <si>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</si>
  <si>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</si>
  <si>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</si>
  <si>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</si>
  <si>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</si>
  <si>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</si>
  <si>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</si>
  <si>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</si>
  <si>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</si>
  <si>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</si>
  <si>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</si>
  <si>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</si>
  <si>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</si>
  <si>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</si>
  <si>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</si>
  <si>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</si>
  <si>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</si>
  <si>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</si>
  <si>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</si>
  <si>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</si>
  <si>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</si>
  <si>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</si>
  <si>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</si>
  <si>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</si>
  <si>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</si>
  <si>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</si>
  <si>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</si>
  <si>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</si>
  <si>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</si>
  <si>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</si>
  <si>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</si>
  <si>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</si>
  <si>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</si>
  <si>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</si>
  <si>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</si>
  <si>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</si>
  <si>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</si>
  <si>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</si>
  <si>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</si>
  <si>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</si>
  <si>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</si>
  <si>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</si>
  <si>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</si>
  <si>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</si>
  <si>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</si>
  <si>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</si>
  <si>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</si>
  <si>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</si>
  <si>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</si>
  <si>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</si>
  <si>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</si>
  <si>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</si>
  <si>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</si>
  <si>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</si>
  <si>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</si>
  <si>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</si>
  <si>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</si>
  <si>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</si>
  <si>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</si>
  <si>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</si>
  <si>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</si>
  <si>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</si>
  <si>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</si>
  <si>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</si>
  <si>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</si>
  <si>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</si>
  <si>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</si>
  <si>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</si>
  <si>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</si>
  <si>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</si>
  <si>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</si>
  <si>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</si>
  <si>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</si>
  <si>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</si>
  <si>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</si>
  <si>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</si>
  <si>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</si>
  <si>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</si>
  <si>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</si>
  <si>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</si>
  <si>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</si>
  <si>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</si>
  <si>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</si>
  <si>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</si>
  <si>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</si>
  <si>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</si>
  <si>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</si>
  <si>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</si>
  <si>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</si>
  <si>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</si>
  <si>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</si>
  <si>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</si>
  <si>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</si>
  <si>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</si>
  <si>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</si>
  <si>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</si>
  <si>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</si>
  <si>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</si>
  <si>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</si>
  <si>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</si>
  <si>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</si>
  <si>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</si>
  <si>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</si>
  <si>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</si>
  <si>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</si>
  <si>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</si>
  <si>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</si>
  <si>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</si>
  <si>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</si>
  <si>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</si>
  <si>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</si>
  <si>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</si>
  <si>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</si>
  <si>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</si>
  <si>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</si>
  <si>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</si>
  <si>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</si>
  <si>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</si>
  <si>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</si>
  <si>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</si>
  <si>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</si>
  <si>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</si>
  <si>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</si>
  <si>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</si>
  <si>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</si>
  <si>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</si>
  <si>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</si>
  <si>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</si>
  <si>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</si>
  <si>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</si>
  <si>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</si>
  <si>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</si>
  <si>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</si>
  <si>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</si>
  <si>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</si>
  <si>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</si>
  <si>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</si>
  <si>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</si>
  <si>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</si>
  <si>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</si>
  <si>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</si>
  <si>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</si>
  <si>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</si>
  <si>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</si>
  <si>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</si>
  <si>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</si>
  <si>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</si>
  <si>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</si>
  <si>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</si>
  <si>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</si>
  <si>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</si>
  <si>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</si>
  <si>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</si>
  <si>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</si>
  <si>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</si>
  <si>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</si>
  <si>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</si>
  <si>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</si>
  <si>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</si>
  <si>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</si>
  <si>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</si>
  <si>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</si>
  <si>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</si>
  <si>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</si>
  <si>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</si>
  <si>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</si>
  <si>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</si>
  <si>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</si>
  <si>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</si>
  <si>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</si>
  <si>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</si>
  <si>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</si>
  <si>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</si>
  <si>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</si>
  <si>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</si>
  <si>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</si>
  <si>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</si>
  <si>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</si>
  <si>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</si>
  <si>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</si>
  <si>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</si>
  <si>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</si>
  <si>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</si>
  <si>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</si>
  <si>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</si>
  <si>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</si>
  <si>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</si>
  <si>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</si>
  <si>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</si>
  <si>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</si>
  <si>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</si>
  <si>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</si>
  <si>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</si>
  <si>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</si>
  <si>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</si>
  <si>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</si>
  <si>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</si>
  <si>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</si>
  <si>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</si>
  <si>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</si>
  <si>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</si>
  <si>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</si>
  <si>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</si>
  <si>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</si>
  <si>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</si>
  <si>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</si>
  <si>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</si>
  <si>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</si>
  <si>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</si>
  <si>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</si>
  <si>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</si>
  <si>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</si>
  <si>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</si>
  <si>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</si>
  <si>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</si>
  <si>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</si>
  <si>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</si>
  <si>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</si>
  <si>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</si>
  <si>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</si>
  <si>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</si>
  <si>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</si>
  <si>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</si>
  <si>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</si>
  <si>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</si>
  <si>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</si>
  <si>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</si>
  <si>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</si>
  <si>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</si>
  <si>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</si>
  <si>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</si>
  <si>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</si>
  <si>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</si>
  <si>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</si>
  <si>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</si>
  <si>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</si>
  <si>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</si>
  <si>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</si>
  <si>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</si>
  <si>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</si>
  <si>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</si>
  <si>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</si>
  <si>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</si>
  <si>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</si>
  <si>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</si>
  <si>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</si>
  <si>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</si>
  <si>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</si>
  <si>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</si>
  <si>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</si>
  <si>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</si>
  <si>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</si>
  <si>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</si>
  <si>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</si>
  <si>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</si>
  <si>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</si>
  <si>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</si>
  <si>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</si>
  <si>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</si>
  <si>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</si>
  <si>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</si>
  <si>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</si>
  <si>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</si>
  <si>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</si>
  <si>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</si>
  <si>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</si>
  <si>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</si>
  <si>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</si>
  <si>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</si>
  <si>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</si>
  <si>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</si>
  <si>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</si>
  <si>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</si>
  <si>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</si>
  <si>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</si>
  <si>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</si>
  <si>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</si>
  <si>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</si>
  <si>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</si>
  <si>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</si>
  <si>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</si>
  <si>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</si>
  <si>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</si>
  <si>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</si>
  <si>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</si>
  <si>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</si>
  <si>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</si>
  <si>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</si>
  <si>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</si>
  <si>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</si>
  <si>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</si>
  <si>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</si>
  <si>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</si>
  <si>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</si>
  <si>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</si>
  <si>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</si>
  <si>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</si>
  <si>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</si>
  <si>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</si>
  <si>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</si>
  <si>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</si>
  <si>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</si>
  <si>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</si>
  <si>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</si>
  <si>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</si>
  <si>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</si>
  <si>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</si>
  <si>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</si>
  <si>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</si>
  <si>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</si>
  <si>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</si>
  <si>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</si>
  <si>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</si>
  <si>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</si>
  <si>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</si>
  <si>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</si>
  <si>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</si>
  <si>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</si>
  <si>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</si>
  <si>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</si>
  <si>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</si>
  <si>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</si>
  <si>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</si>
  <si>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</si>
  <si>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</si>
  <si>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</si>
  <si>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</si>
  <si>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</si>
  <si>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</si>
  <si>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</si>
  <si>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</si>
  <si>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</si>
  <si>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</si>
  <si>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</si>
  <si>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</si>
  <si>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</si>
  <si>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</si>
  <si>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</si>
  <si>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</si>
  <si>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</si>
  <si>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</si>
  <si>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</si>
  <si>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</si>
  <si>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</si>
  <si>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</si>
  <si>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</si>
  <si>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</si>
  <si>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</si>
  <si>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</si>
  <si>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</si>
  <si>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</si>
  <si>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</si>
  <si>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</si>
  <si>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</si>
  <si>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</si>
  <si>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</si>
  <si>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</si>
  <si>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</si>
  <si>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</si>
  <si>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</si>
  <si>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</si>
  <si>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</si>
  <si>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</si>
  <si>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</si>
  <si>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</si>
  <si>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</si>
  <si>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</si>
  <si>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</si>
  <si>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</si>
  <si>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</si>
  <si>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</si>
  <si>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</si>
  <si>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</si>
  <si>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</si>
  <si>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</si>
  <si>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</si>
  <si>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</si>
  <si>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</si>
  <si>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</si>
  <si>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</si>
  <si>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</si>
  <si>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</si>
  <si>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</si>
  <si>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</si>
  <si>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</si>
  <si>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</si>
  <si>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</si>
  <si>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</si>
  <si>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</si>
  <si>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</si>
  <si>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</si>
  <si>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</si>
  <si>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</si>
  <si>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</si>
  <si>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</si>
  <si>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</si>
  <si>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</si>
  <si>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</si>
  <si>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</si>
  <si>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</si>
  <si>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</si>
  <si>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</si>
  <si>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</si>
  <si>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</si>
  <si>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</si>
  <si>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</si>
  <si>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</si>
  <si>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</si>
  <si>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</si>
  <si>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</si>
  <si>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</si>
  <si>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</si>
  <si>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</si>
  <si>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</si>
  <si>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</si>
  <si>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</si>
  <si>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</si>
  <si>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</si>
  <si>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</si>
  <si>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</si>
  <si>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</si>
  <si>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</si>
  <si>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</si>
  <si>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</si>
  <si>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</si>
  <si>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</si>
  <si>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</si>
  <si>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</si>
  <si>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</si>
  <si>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</si>
  <si>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</si>
  <si>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</si>
  <si>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</si>
  <si>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</si>
  <si>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</si>
  <si>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</si>
  <si>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</si>
  <si>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</si>
  <si>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</si>
  <si>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</si>
  <si>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</si>
  <si>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</si>
  <si>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</si>
  <si>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</si>
  <si>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</si>
  <si>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</si>
  <si>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</si>
  <si>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</si>
  <si>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</si>
  <si>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</si>
  <si>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</si>
  <si>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</si>
  <si>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</si>
  <si>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</si>
  <si>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</si>
  <si>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</si>
  <si>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</si>
  <si>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</si>
  <si>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</si>
  <si>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</si>
  <si>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</si>
  <si>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</si>
  <si>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</si>
  <si>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</si>
  <si>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</si>
  <si>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</si>
  <si>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</si>
  <si>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</si>
  <si>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</si>
  <si>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</si>
  <si>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</si>
  <si>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</si>
  <si>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</si>
  <si>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</si>
  <si>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</si>
  <si>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</si>
  <si>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</si>
  <si>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</si>
  <si>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</si>
  <si>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</si>
  <si>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</si>
  <si>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</si>
  <si>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</si>
  <si>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</si>
  <si>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</si>
  <si>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</si>
  <si>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</si>
  <si>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</si>
  <si>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</si>
  <si>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</si>
  <si>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</si>
  <si>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</si>
  <si>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</si>
  <si>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</si>
  <si>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</si>
  <si>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</si>
  <si>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</si>
  <si>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</si>
  <si>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</si>
  <si>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</si>
  <si>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</si>
  <si>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</si>
  <si>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</si>
  <si>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</si>
  <si>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</si>
  <si>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</si>
  <si>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</si>
  <si>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</si>
  <si>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</si>
  <si>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</si>
  <si>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</si>
  <si>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</si>
  <si>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</si>
  <si>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</si>
  <si>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</si>
  <si>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</si>
  <si>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</si>
  <si>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</si>
  <si>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</si>
  <si>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</si>
  <si>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</si>
  <si>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</si>
  <si>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</si>
  <si>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</si>
  <si>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</si>
  <si>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</si>
  <si>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</si>
  <si>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</si>
  <si>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</si>
  <si>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</si>
  <si>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</si>
  <si>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</si>
  <si>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</si>
  <si>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</si>
  <si>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</si>
  <si>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</si>
  <si>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</si>
  <si>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</si>
  <si>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</si>
  <si>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</si>
  <si>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</si>
  <si>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</si>
  <si>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</si>
  <si>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</si>
  <si>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</si>
  <si>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</si>
  <si>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</si>
  <si>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</si>
  <si>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</si>
  <si>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</si>
  <si>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</si>
  <si>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</si>
  <si>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</si>
  <si>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</si>
  <si>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</si>
  <si>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</si>
  <si>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</si>
  <si>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</si>
  <si>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</si>
  <si>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</si>
  <si>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</si>
  <si>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</si>
  <si>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</si>
  <si>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</si>
  <si>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</si>
  <si>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</si>
  <si>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</si>
  <si>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</si>
  <si>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</si>
  <si>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</si>
  <si>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</si>
  <si>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</si>
  <si>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</si>
  <si>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</si>
  <si>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</si>
  <si>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</si>
  <si>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</si>
  <si>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</si>
  <si>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</si>
  <si>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</si>
  <si>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</si>
  <si>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</si>
  <si>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</si>
  <si>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</si>
  <si>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</si>
  <si>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</si>
  <si>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</si>
  <si>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</si>
  <si>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</si>
  <si>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</si>
  <si>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</si>
  <si>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</si>
  <si>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</si>
  <si>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</si>
  <si>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</si>
  <si>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</si>
  <si>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</si>
  <si>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</si>
  <si>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</si>
  <si>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</si>
  <si>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</si>
  <si>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</si>
  <si>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</si>
  <si>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</si>
  <si>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</si>
  <si>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</si>
  <si>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</si>
  <si>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</si>
  <si>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</si>
  <si>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</si>
  <si>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</si>
  <si>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</si>
  <si>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</si>
  <si>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</si>
  <si>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</si>
  <si>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</si>
  <si>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</si>
  <si>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</si>
  <si>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</si>
  <si>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</si>
  <si>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</si>
  <si>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</si>
  <si>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</si>
  <si>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</si>
  <si>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</si>
  <si>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</si>
  <si>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</si>
  <si>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</si>
  <si>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</si>
  <si>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</si>
  <si>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</si>
  <si>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</si>
  <si>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</si>
  <si>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</si>
  <si>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</si>
  <si>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</si>
  <si>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</si>
  <si>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</si>
  <si>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</si>
  <si>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</si>
  <si>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</si>
  <si>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</si>
  <si>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</si>
  <si>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</si>
  <si>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</si>
  <si>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</si>
  <si>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</si>
  <si>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</si>
  <si>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</si>
  <si>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</si>
  <si>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</si>
  <si>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</si>
  <si>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</si>
  <si>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</si>
  <si>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</si>
  <si>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</si>
  <si>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</si>
  <si>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</si>
  <si>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</si>
  <si>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</si>
  <si>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</si>
  <si>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</si>
  <si>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</si>
  <si>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</si>
  <si>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</si>
  <si>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</si>
  <si>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</si>
  <si>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</si>
  <si>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</si>
  <si>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</si>
  <si>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</si>
  <si>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</si>
  <si>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</si>
  <si>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</si>
  <si>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</si>
  <si>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</si>
  <si>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</si>
  <si>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</si>
  <si>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</si>
  <si>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</si>
  <si>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</si>
  <si>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</si>
  <si>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</si>
  <si>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</si>
  <si>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</si>
  <si>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</si>
  <si>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</si>
  <si>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</si>
  <si>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</si>
  <si>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</si>
  <si>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</si>
  <si>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</si>
  <si>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</si>
  <si>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</si>
  <si>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</si>
  <si>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</si>
  <si>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</si>
  <si>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</si>
  <si>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</si>
  <si>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</si>
  <si>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</si>
  <si>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</si>
  <si>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</si>
  <si>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</si>
  <si>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</si>
  <si>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</si>
  <si>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</si>
  <si>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</si>
  <si>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</si>
  <si>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</si>
  <si>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</si>
  <si>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</si>
  <si>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</si>
  <si>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</si>
  <si>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</si>
  <si>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</si>
  <si>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</si>
  <si>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</si>
  <si>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</si>
  <si>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</si>
  <si>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</si>
  <si>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</si>
  <si>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</si>
  <si>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</si>
  <si>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</si>
  <si>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</si>
  <si>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</si>
  <si>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</si>
  <si>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</si>
  <si>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</si>
  <si>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</si>
  <si>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</si>
  <si>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</si>
  <si>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</si>
  <si>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</si>
  <si>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</si>
  <si>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</si>
  <si>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</si>
  <si>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</si>
  <si>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</si>
  <si>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</si>
  <si>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</si>
  <si>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</si>
  <si>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</si>
  <si>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</si>
  <si>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</si>
  <si>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</si>
  <si>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</si>
  <si>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</si>
  <si>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</si>
  <si>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</si>
  <si>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</si>
  <si>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</si>
  <si>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</si>
  <si>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</si>
  <si>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</si>
  <si>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</si>
  <si>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</si>
  <si>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</si>
  <si>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</si>
  <si>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</si>
  <si>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</si>
  <si>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</si>
  <si>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</si>
  <si>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</si>
  <si>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</si>
  <si>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</si>
  <si>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</si>
  <si>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</si>
  <si>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</si>
  <si>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</si>
  <si>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</si>
  <si>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</si>
  <si>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</si>
  <si>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</si>
  <si>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</si>
  <si>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</si>
  <si>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</si>
  <si>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</si>
  <si>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</si>
  <si>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</si>
  <si>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</si>
  <si>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</si>
  <si>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</si>
  <si>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</si>
  <si>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</si>
  <si>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</si>
  <si>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</si>
  <si>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</si>
  <si>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</si>
  <si>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</si>
  <si>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</si>
  <si>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</si>
  <si>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</si>
  <si>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</si>
  <si>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</si>
  <si>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</si>
  <si>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</si>
  <si>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</si>
  <si>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</si>
  <si>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</si>
  <si>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</si>
  <si>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</si>
  <si>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</si>
  <si>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</si>
  <si>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</si>
  <si>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</si>
  <si>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</si>
  <si>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</si>
  <si>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</si>
  <si>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</si>
  <si>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</si>
  <si>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</si>
  <si>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</si>
  <si>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</si>
  <si>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</si>
  <si>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</si>
  <si>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</si>
  <si>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</si>
  <si>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</si>
  <si>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</si>
  <si>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</si>
  <si>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</si>
  <si>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</si>
  <si>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</si>
  <si>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</si>
  <si>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</si>
  <si>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</si>
  <si>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</si>
  <si>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</si>
  <si>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</si>
  <si>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</si>
  <si>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</si>
  <si>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</si>
  <si>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</si>
  <si>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</si>
  <si>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</si>
  <si>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</si>
  <si>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</si>
  <si>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</si>
  <si>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</si>
  <si>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</si>
  <si>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</si>
  <si>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</si>
  <si>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</si>
  <si>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</si>
  <si>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</si>
  <si>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</si>
  <si>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</si>
  <si>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</si>
  <si>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</si>
  <si>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</si>
  <si>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</si>
  <si>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</si>
  <si>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</si>
  <si>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</si>
  <si>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</si>
  <si>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</si>
  <si>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</si>
  <si>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</si>
  <si>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</si>
  <si>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</si>
  <si>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</si>
  <si>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</si>
  <si>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</si>
  <si>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</si>
  <si>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</si>
  <si>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</si>
  <si>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</si>
  <si>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</si>
  <si>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</si>
  <si>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</si>
  <si>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</si>
  <si>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</si>
  <si>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</si>
  <si>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</si>
  <si>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</si>
  <si>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</si>
  <si>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</si>
  <si>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</si>
  <si>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</si>
  <si>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</si>
  <si>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</si>
  <si>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</si>
  <si>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</si>
  <si>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</si>
  <si>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</si>
  <si>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</si>
  <si>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</si>
  <si>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</si>
  <si>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</si>
  <si>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</si>
  <si>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</si>
  <si>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</si>
  <si>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</si>
  <si>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</si>
  <si>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</si>
  <si>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</si>
  <si>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</si>
  <si>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</si>
  <si>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</si>
  <si>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</si>
  <si>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</si>
  <si>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</si>
  <si>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</si>
  <si>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</si>
  <si>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</si>
  <si>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</si>
  <si>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</si>
  <si>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</si>
  <si>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</si>
  <si>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</si>
  <si>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</si>
  <si>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</si>
  <si>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</si>
  <si>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</si>
  <si>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</si>
  <si>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</si>
  <si>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</si>
  <si>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</si>
  <si>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</si>
  <si>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</si>
  <si>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</si>
  <si>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</si>
  <si>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</si>
  <si>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</si>
  <si>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</si>
  <si>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</si>
  <si>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</si>
  <si>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</si>
  <si>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</si>
  <si>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</si>
  <si>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</si>
  <si>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</si>
  <si>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</si>
  <si>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</si>
  <si>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</si>
  <si>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</si>
  <si>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</si>
  <si>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</si>
  <si>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</si>
  <si>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</si>
  <si>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</si>
  <si>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</si>
  <si>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</si>
  <si>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</si>
  <si>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</si>
  <si>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</si>
  <si>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</si>
  <si>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</si>
  <si>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</si>
  <si>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</si>
  <si>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</si>
  <si>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</si>
  <si>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</si>
  <si>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</si>
  <si>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</si>
  <si>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</si>
  <si>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</si>
  <si>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</si>
  <si>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</si>
  <si>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</si>
  <si>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</si>
  <si>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</si>
  <si>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</si>
  <si>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</si>
  <si>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</si>
  <si>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</si>
  <si>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</si>
  <si>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</si>
  <si>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</si>
  <si>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</si>
  <si>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</si>
  <si>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</si>
  <si>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</si>
  <si>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</si>
  <si>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</si>
  <si>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</si>
  <si>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</si>
  <si>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</si>
  <si>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</si>
  <si>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</si>
  <si>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</si>
  <si>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</si>
  <si>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</si>
  <si>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</si>
  <si>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</si>
  <si>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</si>
  <si>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</si>
  <si>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</si>
  <si>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</si>
  <si>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</si>
  <si>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</si>
  <si>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</si>
  <si>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</si>
  <si>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</si>
  <si>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</si>
  <si>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</si>
  <si>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</si>
  <si>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</si>
  <si>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</si>
  <si>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</si>
  <si>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</si>
  <si>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</si>
  <si>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</si>
  <si>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</si>
  <si>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</si>
  <si>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</si>
  <si>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</si>
  <si>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</si>
  <si>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</si>
  <si>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</si>
  <si>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</si>
  <si>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</si>
  <si>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</si>
  <si>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</si>
  <si>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</si>
  <si>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</si>
  <si>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</si>
  <si>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</si>
  <si>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</si>
  <si>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</si>
  <si>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</si>
  <si>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</si>
  <si>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</si>
  <si>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</si>
  <si>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</si>
  <si>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</si>
  <si>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</si>
  <si>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</si>
  <si>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</si>
  <si>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</si>
  <si>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</si>
  <si>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</si>
  <si>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</si>
  <si>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</si>
  <si>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</si>
  <si>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</si>
  <si>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</si>
  <si>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</si>
  <si>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</si>
  <si>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</si>
  <si>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</si>
  <si>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</si>
  <si>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</si>
  <si>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</si>
  <si>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</si>
  <si>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</si>
  <si>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</si>
  <si>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</si>
  <si>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</si>
  <si>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</si>
  <si>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</si>
  <si>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</si>
  <si>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</si>
  <si>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</si>
  <si>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</si>
  <si>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</si>
  <si>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</si>
  <si>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</si>
  <si>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</si>
  <si>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</si>
  <si>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</si>
  <si>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</si>
  <si>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</si>
  <si>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</si>
  <si>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</si>
  <si>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</si>
  <si>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</si>
  <si>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</si>
  <si>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</si>
  <si>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</si>
  <si>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</si>
  <si>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</si>
  <si>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</si>
  <si>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</si>
  <si>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</si>
  <si>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</si>
  <si>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</si>
  <si>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</si>
  <si>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</si>
  <si>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</si>
  <si>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</si>
  <si>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</si>
  <si>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</si>
  <si>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</si>
  <si>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</si>
  <si>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</si>
  <si>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</si>
  <si>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</si>
  <si>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</si>
  <si>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</si>
  <si>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</si>
  <si>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</si>
  <si>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</si>
  <si>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</si>
  <si>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</si>
  <si>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</si>
  <si>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</si>
  <si>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</si>
  <si>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</si>
  <si>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</si>
  <si>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</si>
  <si>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</si>
  <si>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</si>
  <si>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</si>
  <si>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</si>
  <si>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</si>
  <si>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</si>
  <si>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</si>
  <si>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</si>
  <si>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</si>
  <si>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</si>
  <si>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</si>
  <si>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</si>
  <si>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</si>
  <si>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</si>
  <si>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</si>
  <si>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</si>
  <si>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</si>
  <si>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</si>
  <si>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</si>
  <si>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</si>
  <si>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</si>
  <si>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</si>
  <si>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</si>
  <si>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</si>
  <si>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</si>
  <si>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</si>
  <si>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</si>
  <si>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</si>
  <si>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</si>
  <si>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</si>
  <si>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</si>
  <si>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</si>
  <si>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</si>
  <si>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</si>
  <si>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</si>
  <si>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</si>
  <si>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</si>
  <si>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</si>
  <si>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</si>
  <si>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</si>
  <si>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</si>
  <si>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</si>
  <si>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</si>
  <si>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</si>
  <si>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</si>
  <si>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</si>
  <si>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</si>
  <si>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</si>
  <si>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</si>
  <si>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</si>
  <si>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</si>
  <si>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</si>
  <si>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</si>
  <si>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</si>
  <si>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</si>
  <si>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</si>
  <si>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</si>
  <si>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</si>
  <si>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</si>
  <si>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</si>
  <si>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</si>
  <si>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</si>
  <si>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</si>
  <si>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</si>
  <si>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</si>
  <si>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</si>
  <si>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</si>
  <si>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</si>
  <si>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</si>
  <si>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</si>
  <si>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</si>
  <si>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</si>
  <si>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</si>
  <si>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</si>
  <si>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</si>
  <si>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</si>
  <si>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</si>
  <si>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</si>
  <si>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</si>
  <si>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</si>
  <si>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</si>
  <si>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</si>
  <si>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</si>
  <si>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</si>
  <si>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</si>
  <si>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</si>
  <si>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</si>
  <si>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</si>
  <si>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</si>
  <si>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</si>
  <si>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</si>
  <si>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</si>
  <si>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</si>
  <si>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</si>
  <si>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</si>
  <si>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</si>
  <si>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</si>
  <si>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</si>
  <si>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</si>
  <si>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</si>
  <si>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</si>
  <si>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</si>
  <si>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</si>
  <si>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</si>
  <si>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</si>
  <si>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</si>
  <si>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</si>
  <si>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</si>
  <si>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</si>
  <si>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</si>
  <si>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</si>
  <si>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</si>
  <si>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</si>
  <si>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</si>
  <si>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</si>
  <si>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</si>
  <si>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</si>
  <si>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</si>
  <si>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</si>
  <si>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</si>
  <si>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</si>
  <si>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</si>
  <si>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</si>
  <si>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</si>
  <si>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</si>
  <si>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</si>
  <si>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</si>
  <si>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</si>
  <si>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</si>
  <si>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</si>
  <si>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</si>
  <si>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</si>
  <si>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</si>
  <si>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</si>
  <si>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</si>
  <si>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</si>
  <si>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</si>
  <si>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</si>
  <si>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</si>
  <si>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</si>
  <si>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</si>
  <si>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</si>
  <si>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</si>
  <si>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</si>
  <si>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</si>
  <si>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</si>
  <si>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</si>
  <si>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</si>
  <si>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</si>
  <si>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</si>
  <si>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</si>
  <si>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</si>
  <si>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</si>
  <si>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</si>
  <si>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</si>
  <si>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</si>
  <si>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</si>
  <si>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</si>
  <si>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</si>
  <si>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</si>
  <si>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</si>
  <si>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</si>
  <si>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</si>
  <si>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</si>
  <si>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</si>
  <si>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</si>
  <si>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</si>
  <si>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</si>
  <si>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</si>
  <si>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</si>
  <si>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</si>
  <si>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</si>
  <si>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</si>
  <si>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</si>
  <si>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</si>
  <si>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</si>
  <si>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</si>
  <si>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</si>
  <si>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</si>
  <si>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</si>
  <si>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</si>
  <si>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</si>
  <si>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</si>
  <si>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</si>
  <si>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</si>
  <si>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</si>
  <si>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</si>
  <si>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</si>
  <si>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</si>
  <si>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</si>
  <si>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</si>
  <si>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</si>
  <si>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</si>
  <si>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</si>
  <si>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</si>
  <si>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</si>
  <si>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</si>
  <si>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</si>
  <si>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</si>
  <si>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</si>
  <si>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</si>
  <si>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</si>
  <si>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</si>
  <si>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</si>
  <si>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</si>
  <si>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</si>
  <si>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</si>
  <si>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</si>
  <si>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</si>
  <si>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</si>
  <si>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</si>
  <si>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</si>
  <si>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</si>
  <si>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</si>
  <si>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</si>
  <si>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</si>
  <si>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</si>
  <si>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</si>
  <si>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</si>
  <si>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</si>
  <si>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</si>
  <si>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</si>
  <si>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</si>
  <si>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</si>
  <si>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</si>
  <si>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</si>
  <si>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</si>
  <si>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</si>
  <si>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</si>
  <si>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</si>
  <si>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</si>
  <si>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</si>
  <si>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</si>
  <si>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</si>
  <si>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</si>
  <si>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</si>
  <si>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</si>
  <si>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</si>
  <si>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</si>
  <si>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</si>
  <si>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</si>
  <si>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</si>
  <si>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</si>
  <si>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</si>
  <si>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</si>
  <si>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</si>
  <si>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</si>
  <si>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</si>
  <si>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</si>
  <si>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</si>
  <si>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</si>
  <si>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</si>
  <si>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</si>
  <si>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</si>
  <si>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</si>
  <si>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</si>
  <si>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</si>
  <si>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</si>
  <si>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</si>
  <si>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</si>
  <si>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</si>
  <si>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</si>
  <si>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</si>
  <si>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</si>
  <si>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</si>
  <si>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</si>
  <si>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</si>
  <si>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</si>
  <si>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</si>
  <si>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</si>
  <si>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</si>
  <si>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</si>
  <si>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</si>
  <si>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</si>
  <si>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</si>
  <si>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</si>
  <si>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</si>
  <si>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</si>
  <si>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</si>
  <si>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</si>
  <si>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</si>
  <si>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</si>
  <si>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</si>
  <si>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</si>
  <si>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</si>
  <si>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</si>
  <si>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</si>
  <si>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</si>
  <si>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</si>
  <si>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</si>
  <si>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</si>
  <si>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</si>
  <si>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</si>
  <si>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</si>
  <si>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</si>
  <si>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</si>
  <si>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</si>
  <si>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</si>
  <si>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</si>
  <si>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</si>
  <si>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</si>
  <si>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</si>
  <si>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</si>
  <si>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</si>
  <si>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</si>
  <si>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</si>
  <si>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</si>
  <si>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</si>
  <si>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</si>
  <si>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</si>
  <si>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</si>
  <si>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</si>
  <si>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</si>
  <si>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</si>
  <si>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</si>
  <si>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</si>
  <si>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</si>
  <si>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</si>
  <si>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</si>
  <si>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</si>
  <si>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</si>
  <si>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</si>
  <si>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</si>
  <si>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</si>
  <si>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</si>
  <si>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</si>
  <si>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</si>
  <si>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</si>
  <si>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</si>
  <si>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</si>
  <si>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</si>
  <si>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</si>
  <si>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</si>
  <si>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</si>
  <si>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</si>
  <si>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</si>
  <si>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</si>
  <si>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</si>
  <si>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</si>
  <si>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</si>
  <si>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</si>
  <si>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</si>
  <si>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</si>
  <si>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</si>
  <si>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</si>
  <si>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</si>
  <si>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</si>
  <si>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</si>
  <si>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</si>
  <si>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</si>
  <si>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</si>
  <si>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</si>
  <si>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</si>
  <si>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</si>
  <si>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</si>
  <si>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</si>
  <si>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</si>
  <si>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</si>
  <si>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</si>
  <si>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</si>
  <si>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</si>
  <si>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</si>
  <si>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</si>
  <si>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</si>
  <si>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</si>
  <si>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</si>
  <si>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</si>
  <si>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</si>
  <si>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</si>
  <si>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</si>
  <si>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</si>
  <si>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</si>
  <si>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</si>
  <si>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</si>
  <si>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</si>
  <si>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</si>
  <si>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</si>
  <si>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</si>
  <si>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</si>
  <si>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</si>
  <si>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</si>
  <si>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</si>
  <si>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</si>
  <si>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</si>
  <si>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</si>
  <si>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</si>
  <si>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</si>
  <si>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</si>
  <si>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</si>
  <si>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</si>
  <si>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</si>
  <si>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</si>
  <si>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</si>
  <si>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</si>
  <si>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</si>
  <si>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</si>
  <si>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</si>
  <si>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</si>
  <si>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</si>
  <si>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</si>
  <si>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</si>
  <si>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</si>
  <si>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</si>
  <si>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</si>
  <si>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</si>
  <si>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</si>
  <si>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</si>
  <si>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</si>
  <si>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</si>
  <si>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</si>
  <si>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</si>
  <si>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</si>
  <si>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</si>
  <si>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</si>
  <si>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</si>
  <si>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</si>
  <si>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</si>
  <si>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</si>
  <si>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</si>
  <si>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</si>
  <si>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</si>
  <si>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</si>
  <si>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</si>
  <si>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</si>
  <si>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</si>
  <si>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</si>
  <si>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</si>
  <si>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</si>
  <si>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</si>
  <si>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</si>
  <si>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</si>
  <si>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</si>
  <si>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</si>
  <si>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</si>
  <si>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</si>
  <si>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</si>
  <si>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</si>
  <si>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</si>
  <si>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</si>
  <si>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</si>
  <si>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</si>
  <si>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</si>
  <si>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</si>
  <si>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</si>
  <si>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</si>
  <si>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</si>
  <si>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</si>
  <si>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</si>
  <si>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</si>
  <si>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</si>
  <si>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</si>
  <si>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</si>
  <si>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</si>
  <si>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</si>
  <si>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</si>
  <si>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</si>
  <si>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</si>
  <si>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</si>
  <si>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</si>
  <si>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</si>
  <si>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</si>
  <si>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</si>
  <si>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</si>
  <si>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</si>
  <si>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</si>
  <si>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</si>
  <si>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</si>
  <si>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</si>
  <si>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</si>
  <si>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</si>
  <si>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</si>
  <si>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</si>
  <si>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</si>
  <si>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</si>
  <si>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</si>
  <si>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</si>
  <si>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</si>
  <si>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</si>
  <si>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</si>
  <si>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</si>
  <si>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</si>
  <si>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</si>
  <si>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</si>
  <si>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</si>
  <si>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</si>
  <si>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</si>
  <si>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</si>
  <si>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</si>
  <si>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</si>
  <si>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</si>
  <si>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</si>
  <si>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</si>
  <si>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</si>
  <si>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</si>
  <si>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</si>
  <si>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</si>
  <si>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</si>
  <si>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</si>
  <si>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</si>
  <si>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</si>
  <si>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</si>
  <si>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</si>
  <si>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</si>
  <si>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</si>
  <si>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</si>
  <si>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</si>
  <si>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</si>
  <si>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</si>
  <si>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</si>
  <si>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</si>
  <si>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</si>
  <si>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</si>
  <si>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</si>
  <si>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</si>
  <si>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</si>
  <si>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</si>
  <si>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</si>
  <si>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</si>
  <si>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</si>
  <si>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</si>
  <si>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</si>
  <si>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</si>
  <si>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</si>
  <si>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</si>
  <si>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</si>
  <si>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</si>
  <si>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</si>
  <si>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</si>
  <si>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</si>
  <si>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</si>
  <si>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</si>
  <si>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</si>
  <si>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</si>
  <si>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</si>
  <si>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</si>
  <si>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</si>
  <si>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</si>
  <si>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</si>
  <si>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</si>
  <si>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</si>
  <si>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</si>
  <si>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</si>
  <si>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</si>
  <si>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</si>
  <si>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</si>
  <si>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</si>
  <si>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</si>
  <si>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</si>
  <si>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</si>
  <si>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</si>
  <si>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</si>
  <si>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</si>
  <si>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</si>
  <si>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</si>
  <si>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</si>
  <si>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</si>
  <si>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</si>
  <si>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</si>
  <si>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</si>
  <si>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</si>
  <si>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</si>
  <si>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</si>
  <si>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</si>
  <si>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</si>
  <si>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</si>
  <si>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</si>
  <si>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</si>
  <si>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</si>
  <si>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</si>
  <si>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</si>
  <si>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</si>
  <si>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</si>
  <si>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</si>
  <si>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</si>
  <si>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</si>
  <si>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</si>
  <si>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</si>
  <si>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</si>
  <si>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</si>
  <si>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</si>
  <si>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</si>
  <si>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</si>
  <si>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</si>
  <si>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</si>
  <si>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</si>
  <si>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</si>
  <si>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</si>
  <si>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</si>
  <si>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</si>
  <si>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</si>
  <si>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</si>
  <si>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</si>
  <si>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</si>
  <si>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</si>
  <si>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</si>
  <si>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</si>
  <si>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</si>
  <si>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</si>
  <si>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</si>
  <si>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</si>
  <si>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</si>
  <si>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</si>
  <si>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</si>
  <si>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</si>
  <si>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</si>
  <si>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</si>
  <si>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</si>
  <si>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</si>
  <si>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</si>
  <si>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</si>
  <si>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</si>
  <si>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</si>
  <si>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</si>
  <si>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</si>
  <si>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</si>
  <si>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</si>
  <si>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</si>
  <si>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</si>
  <si>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</si>
  <si>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</si>
  <si>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</si>
  <si>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</si>
  <si>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</si>
  <si>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</si>
  <si>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</si>
  <si>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</si>
  <si>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</si>
  <si>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</si>
  <si>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</si>
  <si>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</si>
  <si>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</si>
  <si>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</si>
  <si>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</si>
  <si>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</si>
  <si>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</si>
  <si>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</si>
  <si>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</si>
  <si>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</si>
  <si>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</si>
  <si>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</si>
  <si>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</si>
  <si>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</si>
  <si>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</si>
  <si>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</si>
  <si>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</si>
  <si>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</si>
  <si>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</si>
  <si>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</si>
  <si>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</si>
  <si>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</si>
  <si>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</si>
  <si>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</si>
  <si>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</si>
  <si>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</si>
  <si>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</si>
  <si>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</si>
  <si>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</si>
  <si>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</si>
  <si>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</si>
  <si>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</si>
  <si>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</si>
  <si>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</si>
  <si>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</si>
  <si>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</si>
  <si>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</si>
  <si>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</si>
  <si>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</si>
  <si>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</si>
  <si>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</si>
  <si>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</si>
  <si>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</si>
  <si>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</si>
  <si>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</si>
  <si>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</si>
  <si>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</si>
  <si>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</si>
  <si>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</si>
  <si>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</si>
  <si>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</si>
  <si>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</si>
  <si>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</si>
  <si>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</si>
  <si>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</si>
  <si>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</si>
  <si>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</si>
  <si>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</si>
  <si>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</si>
  <si>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</si>
  <si>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</si>
  <si>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</si>
  <si>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</si>
  <si>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</si>
  <si>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</si>
  <si>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</si>
  <si>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</si>
  <si>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</si>
  <si>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</si>
  <si>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</si>
  <si>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</si>
  <si>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</si>
  <si>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</si>
  <si>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</si>
  <si>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</si>
  <si>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</si>
  <si>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</si>
  <si>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</si>
  <si>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</si>
  <si>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</si>
  <si>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</si>
  <si>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</si>
  <si>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</si>
  <si>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</si>
  <si>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</si>
  <si>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</si>
  <si>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</si>
  <si>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</si>
  <si>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</si>
  <si>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</si>
  <si>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</si>
  <si>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</si>
  <si>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</si>
  <si>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</si>
  <si>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</si>
  <si>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</si>
  <si>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</si>
  <si>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</si>
  <si>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</si>
  <si>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</si>
  <si>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</si>
  <si>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</si>
  <si>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</si>
  <si>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</si>
  <si>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</si>
  <si>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</si>
  <si>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</si>
  <si>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</si>
  <si>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</si>
  <si>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</si>
  <si>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</si>
  <si>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</si>
  <si>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</si>
  <si>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</si>
  <si>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</si>
  <si>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</si>
  <si>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</si>
  <si>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</si>
  <si>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</si>
  <si>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</si>
  <si>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</si>
  <si>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</si>
  <si>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</si>
  <si>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</si>
  <si>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</si>
  <si>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</si>
  <si>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</si>
  <si>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</si>
  <si>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</si>
  <si>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</si>
  <si>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</si>
  <si>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</si>
  <si>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</si>
  <si>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</si>
  <si>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</si>
  <si>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</si>
  <si>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</si>
  <si>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</si>
  <si>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</si>
  <si>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</si>
  <si>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</si>
  <si>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</si>
  <si>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</si>
  <si>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</si>
  <si>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</si>
  <si>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</si>
  <si>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</si>
  <si>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</si>
  <si>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</si>
  <si>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</si>
  <si>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</si>
  <si>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</si>
  <si>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</si>
  <si>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</si>
  <si>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</si>
  <si>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</si>
  <si>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</si>
  <si>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</si>
  <si>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</si>
  <si>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</si>
  <si>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</si>
  <si>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</si>
  <si>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</si>
  <si>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</si>
  <si>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</si>
  <si>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</si>
  <si>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</si>
  <si>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</si>
  <si>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</si>
  <si>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</si>
  <si>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</si>
  <si>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</si>
  <si>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</si>
  <si>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</si>
  <si>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</si>
  <si>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</si>
  <si>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</si>
  <si>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</si>
  <si>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</si>
  <si>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</si>
  <si>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</si>
  <si>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</si>
  <si>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</si>
  <si>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</si>
  <si>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</si>
  <si>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</si>
  <si>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</si>
  <si>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</si>
  <si>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</si>
  <si>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</si>
  <si>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</si>
  <si>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</si>
  <si>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</si>
  <si>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</si>
  <si>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</si>
  <si>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</si>
  <si>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</si>
  <si>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</si>
  <si>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</si>
  <si>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</si>
  <si>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</si>
  <si>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</si>
  <si>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</si>
  <si>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</si>
  <si>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</si>
  <si>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</si>
  <si>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</si>
  <si>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</si>
  <si>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</si>
  <si>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</si>
  <si>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</si>
  <si>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</si>
  <si>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</si>
  <si>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</si>
  <si>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</si>
  <si>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</si>
  <si>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</si>
  <si>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</si>
  <si>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</si>
  <si>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</si>
  <si>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</si>
  <si>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</si>
  <si>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</si>
  <si>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</si>
  <si>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</si>
  <si>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</si>
  <si>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</si>
  <si>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</si>
  <si>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</si>
  <si>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</si>
  <si>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</si>
  <si>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</si>
  <si>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</si>
  <si>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</si>
  <si>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</si>
  <si>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</si>
  <si>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</si>
  <si>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</si>
  <si>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</si>
  <si>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</si>
  <si>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</si>
  <si>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</si>
  <si>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</si>
  <si>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</si>
  <si>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</si>
  <si>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</si>
  <si>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</si>
  <si>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</si>
  <si>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</si>
  <si>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</si>
  <si>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</si>
  <si>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</si>
  <si>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</si>
  <si>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</si>
  <si>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</si>
  <si>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</si>
  <si>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</si>
  <si>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</si>
  <si>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</si>
  <si>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</si>
  <si>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</si>
  <si>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</si>
  <si>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</si>
  <si>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</si>
  <si>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</si>
  <si>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</si>
  <si>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</si>
  <si>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</si>
  <si>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</si>
  <si>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</si>
  <si>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</si>
  <si>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</si>
  <si>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</si>
  <si>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</si>
  <si>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</si>
  <si>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</si>
  <si>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</si>
  <si>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</si>
  <si>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</si>
  <si>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</si>
  <si>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</si>
  <si>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</si>
  <si>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</si>
  <si>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</si>
  <si>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</si>
  <si>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</si>
  <si>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</si>
  <si>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</si>
  <si>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</si>
  <si>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</si>
  <si>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</si>
  <si>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</si>
  <si>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</si>
  <si>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</si>
  <si>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</si>
  <si>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</si>
  <si>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</si>
  <si>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</si>
  <si>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</si>
  <si>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</si>
  <si>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</si>
  <si>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</si>
  <si>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</si>
  <si>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</si>
  <si>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</si>
  <si>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</si>
  <si>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</si>
  <si>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</si>
  <si>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</si>
  <si>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</si>
  <si>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</si>
  <si>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</si>
  <si>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</si>
  <si>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</si>
  <si>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</si>
  <si>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</si>
  <si>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</si>
  <si>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</si>
  <si>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</si>
  <si>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</si>
  <si>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</si>
  <si>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</si>
  <si>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</si>
  <si>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</si>
  <si>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</si>
  <si>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</si>
  <si>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</si>
  <si>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</si>
  <si>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</si>
  <si>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</si>
  <si>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</si>
  <si>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</si>
  <si>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</si>
  <si>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</si>
  <si>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</si>
  <si>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</si>
  <si>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</si>
  <si>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</si>
  <si>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</si>
  <si>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</si>
  <si>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</si>
  <si>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</si>
  <si>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</si>
  <si>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</si>
  <si>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</si>
  <si>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</si>
  <si>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</si>
  <si>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</si>
  <si>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</si>
  <si>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</si>
  <si>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</si>
  <si>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</si>
  <si>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</si>
  <si>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</si>
  <si>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</si>
  <si>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</si>
  <si>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</si>
  <si>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</si>
  <si>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</si>
  <si>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</si>
  <si>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</si>
  <si>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</si>
  <si>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</si>
  <si>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</si>
  <si>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</si>
  <si>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</si>
  <si>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</si>
  <si>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</si>
  <si>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</si>
  <si>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</si>
  <si>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</si>
  <si>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</si>
  <si>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</si>
  <si>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</si>
  <si>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</si>
  <si>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</si>
  <si>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</si>
  <si>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</si>
  <si>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</si>
  <si>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</si>
  <si>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</si>
  <si>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</si>
  <si>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</si>
  <si>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</si>
  <si>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</si>
  <si>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</si>
  <si>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</si>
  <si>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</si>
  <si>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</si>
  <si>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</si>
  <si>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</si>
  <si>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</si>
  <si>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</si>
  <si>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</si>
  <si>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</si>
  <si>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</si>
  <si>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</si>
  <si>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</si>
  <si>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</si>
  <si>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</si>
  <si>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</si>
  <si>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</si>
  <si>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</si>
  <si>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</si>
  <si>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</si>
  <si>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</si>
  <si>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</si>
  <si>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</si>
  <si>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</si>
  <si>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</si>
  <si>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</si>
  <si>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</si>
  <si>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</si>
  <si>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</si>
  <si>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</si>
  <si>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</si>
  <si>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</si>
  <si>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</si>
  <si>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</si>
  <si>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</si>
  <si>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</si>
  <si>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</si>
  <si>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</si>
  <si>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</si>
  <si>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</si>
  <si>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</si>
  <si>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</si>
  <si>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</si>
  <si>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</si>
  <si>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</si>
  <si>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</si>
  <si>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</si>
  <si>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</si>
  <si>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</si>
  <si>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</si>
  <si>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</si>
  <si>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</si>
  <si>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</si>
  <si>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</si>
  <si>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</si>
  <si>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</si>
  <si>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</si>
  <si>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</si>
  <si>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</si>
  <si>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</si>
  <si>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</si>
  <si>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</si>
  <si>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</si>
  <si>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</si>
  <si>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</si>
  <si>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</si>
  <si>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</si>
  <si>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</si>
  <si>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</si>
  <si>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</si>
  <si>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</si>
  <si>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</si>
  <si>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</si>
  <si>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</si>
  <si>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</si>
  <si>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</si>
  <si>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</si>
  <si>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</si>
  <si>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</si>
  <si>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</si>
  <si>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</si>
  <si>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</si>
  <si>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</si>
  <si>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</si>
  <si>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</si>
  <si>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</si>
  <si>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</si>
  <si>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</si>
  <si>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</si>
  <si>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</si>
  <si>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</si>
  <si>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</si>
  <si>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</si>
  <si>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</si>
  <si>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</si>
  <si>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</si>
  <si>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</si>
  <si>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</si>
  <si>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</si>
  <si>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</si>
  <si>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</si>
  <si>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</si>
  <si>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</si>
  <si>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</si>
  <si>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</si>
  <si>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</si>
  <si>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</si>
  <si>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</si>
  <si>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</si>
  <si>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</si>
  <si>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</si>
  <si>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</si>
  <si>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</si>
  <si>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</si>
  <si>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</si>
  <si>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</si>
  <si>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</si>
  <si>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</si>
  <si>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</si>
  <si>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</si>
  <si>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</si>
  <si>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</si>
  <si>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</si>
  <si>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</si>
  <si>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</si>
  <si>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</si>
  <si>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</si>
  <si>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</si>
  <si>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</si>
  <si>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</si>
  <si>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</si>
  <si>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</si>
  <si>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</si>
  <si>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</si>
  <si>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</si>
  <si>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</si>
  <si>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</si>
  <si>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</si>
  <si>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</si>
  <si>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</si>
  <si>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</si>
  <si>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</si>
  <si>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</si>
  <si>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</si>
  <si>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</si>
  <si>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</si>
  <si>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</si>
  <si>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</si>
  <si>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</si>
  <si>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</si>
  <si>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</si>
  <si>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</si>
  <si>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</si>
  <si>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</si>
  <si>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</si>
  <si>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</si>
  <si>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</si>
  <si>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</si>
  <si>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</si>
  <si>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</si>
  <si>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</si>
  <si>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</si>
  <si>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</si>
  <si>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</si>
  <si>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</si>
  <si>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</si>
  <si>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</si>
  <si>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</si>
  <si>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</si>
  <si>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</si>
  <si>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</si>
  <si>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</si>
  <si>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</si>
  <si>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</si>
  <si>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</si>
  <si>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</si>
  <si>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</si>
  <si>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</si>
  <si>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</si>
  <si>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</si>
  <si>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</si>
  <si>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</si>
  <si>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</si>
  <si>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</si>
  <si>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</si>
  <si>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</si>
  <si>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</si>
  <si>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</si>
  <si>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</si>
  <si>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</si>
  <si>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</si>
  <si>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</si>
  <si>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</si>
  <si>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</si>
  <si>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</si>
  <si>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</si>
  <si>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</si>
  <si>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</si>
  <si>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</si>
  <si>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</si>
  <si>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</si>
  <si>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</si>
  <si>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</si>
  <si>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</si>
  <si>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</si>
  <si>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</si>
  <si>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</si>
  <si>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</si>
  <si>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</si>
  <si>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</si>
  <si>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</si>
  <si>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</si>
  <si>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</si>
  <si>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</si>
  <si>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</si>
  <si>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</si>
  <si>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</si>
  <si>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</si>
  <si>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</si>
  <si>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</si>
  <si>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</si>
  <si>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</si>
  <si>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</si>
  <si>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</si>
  <si>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</si>
  <si>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</si>
  <si>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</si>
  <si>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</si>
  <si>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</si>
  <si>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</si>
  <si>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</si>
  <si>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</si>
  <si>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</si>
  <si>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</si>
  <si>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</si>
  <si>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</si>
  <si>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</si>
  <si>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</si>
  <si>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</si>
  <si>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</si>
  <si>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</si>
  <si>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</si>
  <si>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</si>
  <si>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</si>
  <si>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</si>
  <si>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</si>
  <si>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</si>
  <si>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</si>
  <si>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</si>
  <si>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</si>
  <si>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</si>
  <si>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</si>
  <si>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</si>
  <si>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</si>
  <si>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</si>
  <si>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</si>
  <si>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</si>
  <si>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</si>
  <si>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</si>
  <si>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</si>
  <si>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</si>
  <si>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</si>
  <si>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</si>
  <si>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</si>
  <si>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</si>
  <si>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</si>
  <si>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</si>
  <si>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</si>
  <si>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</si>
  <si>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</si>
  <si>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</si>
  <si>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</si>
  <si>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</si>
  <si>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</si>
  <si>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</si>
  <si>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</si>
  <si>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</si>
  <si>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</si>
  <si>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</si>
  <si>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</si>
  <si>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</si>
  <si>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</si>
  <si>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</si>
  <si>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</si>
  <si>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</si>
  <si>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</si>
  <si>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</si>
  <si>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</si>
  <si>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</si>
  <si>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</si>
  <si>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</si>
  <si>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</si>
  <si>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</si>
  <si>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</si>
  <si>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</si>
  <si>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</si>
  <si>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</si>
  <si>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</si>
  <si>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</si>
  <si>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</si>
  <si>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</si>
  <si>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</si>
  <si>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</si>
  <si>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</si>
  <si>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</si>
  <si>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</si>
  <si>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</si>
  <si>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</si>
  <si>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</si>
  <si>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</si>
  <si>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</si>
  <si>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</si>
  <si>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</si>
  <si>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</si>
  <si>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</si>
  <si>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</si>
  <si>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</si>
  <si>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</si>
  <si>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</si>
  <si>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</si>
  <si>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</si>
  <si>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</si>
  <si>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</si>
  <si>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</si>
  <si>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</si>
  <si>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</si>
  <si>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</si>
  <si>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</si>
  <si>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</si>
  <si>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</si>
  <si>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</si>
  <si>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</si>
  <si>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</si>
  <si>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</si>
  <si>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</si>
  <si>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</si>
  <si>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</si>
  <si>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</si>
  <si>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</si>
  <si>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</si>
  <si>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</si>
  <si>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</si>
  <si>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</si>
  <si>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</si>
  <si>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</si>
  <si>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</si>
  <si>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</si>
  <si>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</si>
  <si>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</si>
  <si>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</si>
  <si>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</si>
  <si>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</si>
  <si>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</si>
  <si>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</si>
  <si>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</si>
  <si>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</si>
  <si>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</si>
  <si>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</si>
  <si>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</si>
  <si>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</si>
  <si>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</si>
  <si>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</si>
  <si>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</si>
  <si>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</si>
  <si>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</si>
  <si>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</si>
  <si>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</si>
  <si>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</si>
  <si>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</si>
  <si>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</si>
  <si>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</si>
  <si>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</si>
  <si>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</si>
  <si>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</si>
  <si>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</si>
  <si>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</si>
  <si>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</si>
  <si>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</si>
  <si>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</si>
  <si>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</si>
  <si>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</si>
  <si>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</si>
  <si>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</si>
  <si>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</si>
  <si>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</si>
  <si>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</si>
  <si>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</si>
  <si>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</si>
  <si>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</si>
  <si>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</si>
  <si>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</si>
  <si>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</si>
  <si>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</si>
  <si>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</si>
  <si>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</si>
  <si>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</si>
  <si>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</si>
  <si>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</si>
  <si>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</si>
  <si>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</si>
  <si>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</si>
  <si>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</si>
  <si>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</si>
  <si>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</si>
  <si>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</si>
  <si>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</si>
  <si>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</si>
  <si>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</si>
  <si>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</si>
  <si>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</si>
  <si>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</si>
  <si>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</si>
  <si>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</si>
  <si>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</si>
  <si>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</si>
  <si>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</si>
  <si>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</si>
  <si>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</si>
  <si>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</si>
  <si>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</si>
  <si>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</si>
  <si>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</si>
  <si>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</si>
  <si>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</si>
  <si>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</si>
  <si>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</si>
  <si>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</si>
  <si>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</si>
  <si>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</si>
  <si>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</si>
  <si>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</si>
  <si>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</si>
  <si>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</si>
  <si>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</si>
  <si>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</si>
  <si>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</si>
  <si>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</si>
  <si>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</si>
  <si>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</si>
  <si>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</si>
  <si>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</si>
  <si>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</si>
  <si>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</si>
  <si>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</si>
  <si>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</si>
  <si>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</si>
  <si>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</si>
  <si>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</si>
  <si>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</si>
  <si>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</si>
  <si>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</si>
  <si>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</si>
  <si>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</si>
  <si>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</si>
  <si>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</si>
  <si>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</si>
  <si>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</si>
  <si>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</si>
  <si>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</si>
  <si>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</si>
  <si>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</si>
  <si>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</si>
  <si>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</si>
  <si>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</si>
  <si>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</si>
  <si>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</si>
  <si>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</si>
  <si>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</si>
  <si>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</si>
  <si>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</si>
  <si>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</si>
  <si>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</si>
  <si>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</si>
  <si>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</si>
  <si>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</si>
  <si>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</si>
  <si>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</si>
  <si>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</si>
  <si>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</si>
  <si>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</si>
  <si>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</si>
  <si>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</si>
  <si>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</si>
  <si>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</si>
  <si>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</si>
  <si>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</si>
  <si>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</si>
  <si>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</si>
  <si>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</si>
  <si>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</si>
  <si>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</si>
  <si>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</si>
  <si>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</si>
  <si>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</si>
  <si>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</si>
  <si>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</si>
  <si>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</si>
  <si>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</si>
  <si>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</si>
  <si>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</si>
  <si>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</si>
  <si>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</si>
  <si>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</si>
  <si>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</si>
  <si>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</si>
  <si>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</si>
  <si>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</si>
  <si>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</si>
  <si>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</si>
  <si>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</si>
  <si>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</si>
  <si>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</si>
  <si>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</si>
  <si>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</si>
  <si>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</si>
  <si>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</si>
  <si>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</si>
  <si>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</si>
  <si>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</si>
  <si>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</si>
  <si>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</si>
  <si>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</si>
  <si>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</si>
  <si>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</si>
  <si>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</si>
  <si>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</si>
  <si>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</si>
  <si>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</si>
  <si>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</si>
  <si>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</si>
  <si>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</si>
  <si>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</si>
  <si>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</si>
  <si>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</si>
  <si>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</si>
  <si>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</si>
  <si>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</si>
  <si>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</si>
  <si>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</si>
  <si>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</si>
  <si>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</si>
  <si>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</si>
  <si>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</si>
  <si>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</si>
  <si>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</si>
  <si>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</si>
  <si>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</si>
  <si>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</si>
  <si>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</si>
  <si>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</si>
  <si>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</si>
  <si>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</si>
  <si>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</si>
  <si>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</si>
  <si>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</si>
  <si>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</si>
  <si>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</si>
  <si>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</si>
  <si>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</si>
  <si>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</si>
  <si>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</si>
  <si>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</si>
  <si>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</si>
  <si>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</si>
  <si>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</si>
  <si>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</si>
  <si>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</si>
  <si>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</si>
  <si>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</si>
  <si>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</si>
  <si>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</si>
  <si>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</si>
  <si>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</si>
  <si>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</si>
  <si>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</si>
  <si>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</si>
  <si>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</si>
  <si>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</si>
  <si>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</si>
  <si>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</si>
  <si>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</si>
  <si>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</si>
  <si>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</si>
  <si>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</si>
  <si>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</si>
  <si>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</si>
  <si>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</si>
  <si>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</si>
  <si>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</si>
  <si>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</si>
  <si>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</si>
  <si>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</si>
  <si>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</si>
  <si>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</si>
  <si>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</si>
  <si>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</si>
  <si>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</si>
  <si>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</si>
  <si>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</si>
  <si>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</si>
  <si>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</si>
  <si>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</si>
  <si>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</si>
  <si>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</si>
  <si>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</si>
  <si>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</si>
  <si>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</si>
  <si>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</si>
  <si>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</si>
  <si>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</si>
  <si>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</si>
  <si>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</si>
  <si>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</si>
  <si>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</si>
  <si>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</si>
  <si>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</si>
  <si>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</si>
  <si>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</si>
  <si>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</si>
  <si>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</si>
  <si>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</si>
  <si>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</si>
  <si>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</si>
  <si>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</si>
  <si>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</si>
  <si>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</si>
  <si>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</si>
  <si>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</si>
  <si>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</si>
  <si>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</si>
  <si>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</si>
  <si>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</si>
  <si>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</si>
  <si>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</si>
  <si>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</si>
  <si>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</si>
  <si>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</si>
  <si>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</si>
  <si>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</si>
  <si>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</si>
  <si>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</si>
  <si>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</si>
  <si>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</si>
  <si>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</si>
  <si>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</si>
  <si>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</si>
  <si>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</si>
  <si>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</si>
  <si>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</si>
  <si>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</si>
  <si>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</si>
  <si>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</si>
  <si>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</si>
  <si>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</si>
  <si>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</si>
  <si>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</si>
  <si>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</si>
  <si>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</si>
  <si>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</si>
  <si>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</si>
  <si>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</si>
  <si>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</si>
  <si>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</si>
  <si>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</si>
  <si>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</si>
  <si>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</si>
  <si>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</si>
  <si>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</si>
  <si>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</si>
  <si>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</si>
  <si>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</si>
  <si>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</si>
  <si>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</si>
  <si>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</si>
  <si>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</si>
  <si>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</si>
  <si>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</si>
  <si>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</si>
  <si>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</si>
  <si>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</si>
  <si>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</si>
  <si>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</si>
  <si>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</si>
  <si>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</si>
  <si>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</si>
  <si>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</si>
  <si>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</si>
  <si>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</si>
  <si>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</si>
  <si>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</si>
  <si>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</si>
  <si>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</si>
  <si>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</si>
  <si>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</si>
  <si>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</si>
  <si>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</si>
  <si>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</si>
  <si>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</si>
  <si>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</si>
  <si>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</si>
  <si>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</si>
  <si>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</si>
  <si>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</si>
  <si>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</si>
  <si>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</si>
  <si>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</si>
  <si>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</si>
  <si>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</si>
  <si>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</si>
  <si>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</si>
  <si>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</si>
  <si>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</si>
  <si>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</si>
  <si>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</si>
  <si>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</si>
  <si>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</si>
  <si>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</si>
  <si>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</si>
  <si>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</si>
  <si>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</si>
  <si>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</si>
  <si>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</si>
  <si>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</si>
  <si>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</si>
  <si>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</si>
  <si>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</si>
  <si>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</si>
  <si>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</si>
  <si>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</si>
  <si>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</si>
  <si>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</si>
  <si>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</si>
  <si>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</si>
  <si>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</si>
  <si>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</si>
  <si>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</si>
  <si>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</si>
  <si>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</si>
  <si>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</si>
  <si>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</si>
  <si>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</si>
  <si>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</si>
  <si>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</si>
  <si>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</si>
  <si>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</si>
  <si>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</si>
  <si>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</si>
  <si>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</si>
  <si>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</si>
  <si>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</si>
  <si>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</si>
  <si>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</si>
  <si>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</si>
  <si>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</si>
  <si>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</si>
  <si>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</si>
  <si>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</si>
  <si>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</si>
  <si>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</si>
  <si>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</si>
  <si>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</si>
  <si>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</si>
  <si>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</si>
  <si>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</si>
  <si>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</si>
  <si>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</si>
  <si>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</si>
  <si>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</si>
  <si>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</si>
  <si>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</si>
  <si>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</si>
  <si>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</si>
  <si>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</si>
  <si>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</si>
  <si>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</si>
  <si>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</si>
  <si>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</si>
  <si>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</si>
  <si>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</si>
  <si>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</si>
  <si>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</si>
  <si>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</si>
  <si>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</si>
  <si>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</si>
  <si>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</si>
  <si>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</si>
  <si>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</si>
  <si>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</si>
  <si>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</si>
  <si>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</si>
  <si>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</si>
  <si>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</si>
  <si>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</si>
  <si>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</si>
  <si>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</si>
  <si>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</si>
  <si>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</si>
  <si>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</si>
  <si>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</si>
  <si>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</si>
  <si>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</si>
  <si>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</si>
  <si>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</si>
  <si>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</si>
  <si>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</si>
  <si>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</si>
  <si>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</si>
  <si>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</si>
  <si>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</si>
  <si>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</si>
  <si>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</si>
  <si>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</si>
  <si>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</si>
  <si>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</si>
  <si>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</si>
  <si>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</si>
  <si>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</si>
  <si>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</si>
  <si>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</si>
  <si>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</si>
  <si>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</si>
  <si>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</si>
  <si>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</si>
  <si>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</si>
  <si>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</si>
  <si>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</si>
  <si>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</si>
  <si>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</si>
  <si>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</si>
  <si>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</si>
  <si>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</si>
  <si>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</si>
  <si>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</si>
  <si>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</si>
  <si>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</si>
  <si>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</si>
  <si>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</si>
  <si>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</si>
  <si>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</si>
  <si>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</si>
  <si>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</si>
  <si>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</si>
  <si>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</si>
  <si>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</si>
  <si>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</si>
  <si>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</si>
  <si>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</si>
  <si>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</si>
  <si>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</si>
  <si>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</si>
  <si>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</si>
  <si>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</si>
  <si>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</si>
  <si>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</si>
  <si>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</si>
  <si>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</si>
  <si>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</si>
  <si>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</si>
  <si>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</si>
  <si>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</si>
  <si>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</si>
  <si>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</si>
  <si>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</si>
  <si>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</si>
  <si>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</si>
  <si>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</si>
  <si>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</si>
  <si>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</si>
  <si>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</si>
  <si>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</si>
  <si>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</si>
  <si>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</si>
  <si>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</si>
  <si>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</si>
  <si>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</si>
  <si>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</si>
  <si>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</si>
  <si>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</si>
  <si>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</si>
  <si>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</si>
  <si>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</si>
  <si>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</si>
  <si>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</si>
  <si>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</si>
  <si>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</si>
  <si>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</si>
  <si>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</si>
  <si>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</si>
  <si>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</si>
  <si>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</si>
  <si>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</si>
  <si>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</si>
  <si>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</si>
  <si>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</si>
  <si>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</si>
  <si>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</si>
  <si>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</si>
  <si>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</si>
  <si>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</si>
  <si>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</si>
  <si>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</si>
  <si>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</si>
  <si>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</si>
  <si>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</si>
  <si>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</si>
  <si>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</si>
  <si>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</si>
  <si>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</si>
  <si>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</si>
  <si>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</si>
  <si>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</si>
  <si>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</si>
  <si>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</si>
  <si>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</si>
  <si>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</si>
  <si>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</si>
  <si>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</si>
  <si>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</si>
  <si>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</si>
  <si>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</si>
  <si>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</si>
  <si>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</si>
  <si>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</si>
  <si>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</si>
  <si>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</si>
  <si>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</si>
  <si>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</si>
  <si>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</si>
  <si>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</si>
  <si>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</si>
  <si>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</si>
  <si>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</si>
  <si>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</si>
  <si>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</si>
  <si>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</si>
  <si>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</si>
  <si>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</si>
  <si>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</si>
  <si>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</si>
  <si>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</si>
  <si>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</si>
  <si>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</si>
  <si>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</si>
  <si>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</si>
  <si>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</si>
  <si>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</si>
  <si>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</si>
  <si>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</si>
  <si>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</si>
  <si>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</si>
  <si>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</si>
  <si>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</si>
  <si>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</si>
  <si>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</si>
  <si>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</si>
  <si>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</si>
  <si>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</si>
  <si>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</si>
  <si>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</si>
  <si>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</si>
  <si>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</si>
  <si>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</si>
  <si>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</si>
  <si>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</si>
  <si>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</si>
  <si>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</si>
  <si>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</si>
  <si>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</si>
  <si>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</si>
  <si>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</si>
  <si>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</si>
  <si>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</si>
  <si>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</si>
  <si>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</si>
  <si>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</si>
  <si>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</si>
  <si>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</si>
  <si>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</si>
  <si>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</si>
  <si>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</si>
  <si>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</si>
  <si>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</si>
  <si>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</si>
  <si>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</si>
  <si>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</si>
  <si>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</si>
  <si>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</si>
  <si>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</si>
  <si>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</si>
  <si>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</si>
  <si>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</si>
  <si>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</si>
  <si>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</si>
  <si>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</si>
  <si>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</si>
  <si>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</si>
  <si>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</si>
  <si>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</si>
  <si>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</si>
  <si>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</si>
  <si>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</si>
  <si>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</si>
  <si>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</si>
  <si>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</si>
  <si>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</si>
  <si>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</si>
  <si>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</si>
  <si>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</si>
  <si>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</si>
  <si>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</si>
  <si>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</si>
  <si>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</si>
  <si>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</si>
  <si>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</si>
  <si>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</si>
  <si>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</si>
  <si>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</si>
  <si>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</si>
  <si>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</si>
  <si>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</si>
  <si>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</si>
  <si>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</si>
  <si>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</si>
  <si>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</si>
  <si>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</si>
  <si>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</si>
  <si>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</si>
  <si>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</si>
  <si>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</si>
  <si>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</si>
  <si>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</si>
  <si>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</si>
  <si>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</si>
  <si>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</si>
  <si>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</si>
  <si>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</si>
  <si>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</si>
  <si>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</si>
  <si>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</si>
  <si>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</si>
  <si>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</si>
  <si>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</si>
  <si>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</si>
  <si>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</si>
  <si>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</si>
  <si>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</si>
  <si>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</si>
  <si>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</si>
  <si>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</si>
  <si>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</si>
  <si>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</si>
  <si>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</si>
  <si>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</si>
  <si>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</si>
  <si>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</si>
  <si>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</si>
  <si>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</si>
  <si>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</si>
  <si>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</si>
  <si>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</si>
  <si>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</si>
  <si>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</si>
  <si>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</si>
  <si>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</si>
  <si>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</si>
  <si>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</si>
  <si>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</si>
  <si>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</si>
  <si>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</si>
  <si>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</si>
  <si>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</si>
  <si>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</si>
  <si>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</si>
  <si>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</si>
  <si>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</si>
  <si>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</si>
  <si>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</si>
  <si>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</si>
  <si>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</si>
  <si>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</si>
  <si>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</si>
  <si>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</si>
  <si>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</si>
  <si>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</si>
  <si>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</si>
  <si>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</si>
  <si>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</si>
  <si>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</si>
  <si>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</si>
  <si>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</si>
  <si>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</si>
  <si>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</si>
  <si>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</si>
  <si>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</si>
  <si>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</si>
  <si>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</si>
  <si>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</si>
  <si>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</si>
  <si>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</si>
  <si>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</si>
  <si>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</si>
  <si>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</si>
  <si>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</si>
  <si>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</si>
  <si>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</si>
  <si>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</si>
  <si>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</si>
  <si>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</si>
  <si>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</si>
  <si>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</si>
  <si>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</si>
  <si>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</si>
  <si>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</si>
  <si>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</si>
  <si>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</si>
  <si>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</si>
  <si>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</si>
  <si>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</si>
  <si>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</si>
  <si>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</si>
  <si>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</si>
  <si>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</si>
  <si>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</si>
  <si>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</si>
  <si>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</si>
  <si>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</si>
  <si>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</si>
  <si>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</si>
  <si>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</si>
  <si>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</si>
  <si>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</si>
  <si>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</si>
  <si>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</si>
  <si>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</si>
  <si>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</si>
  <si>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</si>
  <si>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</si>
  <si>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</si>
  <si>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</si>
  <si>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</si>
  <si>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</si>
  <si>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</si>
  <si>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</si>
  <si>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</si>
  <si>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</si>
  <si>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</si>
  <si>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</si>
  <si>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</si>
  <si>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</si>
  <si>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</si>
  <si>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</si>
  <si>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</si>
  <si>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</si>
  <si>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</si>
  <si>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</si>
  <si>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</si>
  <si>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</si>
  <si>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</si>
  <si>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</si>
  <si>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</si>
  <si>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</si>
  <si>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</si>
  <si>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</si>
  <si>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</si>
  <si>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</si>
  <si>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</si>
  <si>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</si>
  <si>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</si>
  <si>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</si>
  <si>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</si>
  <si>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</si>
  <si>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</si>
  <si>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</si>
  <si>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</si>
  <si>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</si>
  <si>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</si>
  <si>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</si>
  <si>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</si>
  <si>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</si>
  <si>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</si>
  <si>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</si>
  <si>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</si>
  <si>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</si>
  <si>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</si>
  <si>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</si>
  <si>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</si>
  <si>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</si>
  <si>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</si>
  <si>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</si>
  <si>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</si>
  <si>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</si>
  <si>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</si>
  <si>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</si>
  <si>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</si>
  <si>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</si>
  <si>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</si>
  <si>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</si>
  <si>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</si>
  <si>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</si>
  <si>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</si>
  <si>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</si>
  <si>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</si>
  <si>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</si>
  <si>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</si>
  <si>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</si>
  <si>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</si>
  <si>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</si>
  <si>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</si>
  <si>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</si>
  <si>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</si>
  <si>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</si>
  <si>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</si>
  <si>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</si>
  <si>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</si>
  <si>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</si>
  <si>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</si>
  <si>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</si>
  <si>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</si>
  <si>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</si>
  <si>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</si>
  <si>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</si>
  <si>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</si>
  <si>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</si>
  <si>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</si>
  <si>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</si>
  <si>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</si>
  <si>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</si>
  <si>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</si>
  <si>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</si>
  <si>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</si>
  <si>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</si>
  <si>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</si>
  <si>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</si>
  <si>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</si>
  <si>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</si>
  <si>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</si>
  <si>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</si>
  <si>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</si>
  <si>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</si>
  <si>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</si>
  <si>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</si>
  <si>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</si>
  <si>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</si>
  <si>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</si>
  <si>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</si>
  <si>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</si>
  <si>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</si>
  <si>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</si>
  <si>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</si>
  <si>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</si>
  <si>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</si>
  <si>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</si>
  <si>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</si>
  <si>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</si>
  <si>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</si>
  <si>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</si>
  <si>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</si>
  <si>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</si>
  <si>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</si>
  <si>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</si>
  <si>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</si>
  <si>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</si>
  <si>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</si>
  <si>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</si>
  <si>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</si>
  <si>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</si>
  <si>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</si>
  <si>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</si>
  <si>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</si>
  <si>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</si>
  <si>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</si>
  <si>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</si>
  <si>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</si>
  <si>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</si>
  <si>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</si>
  <si>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</si>
  <si>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</si>
  <si>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</si>
  <si>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</si>
  <si>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</si>
  <si>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</si>
  <si>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</si>
  <si>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</si>
  <si>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</si>
  <si>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</si>
  <si>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</si>
  <si>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</si>
  <si>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</si>
  <si>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</si>
  <si>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</si>
  <si>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</si>
  <si>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</si>
  <si>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</si>
  <si>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</si>
  <si>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</si>
  <si>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</si>
  <si>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</si>
  <si>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</si>
  <si>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</si>
  <si>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</si>
  <si>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</si>
  <si>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</si>
  <si>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</si>
  <si>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</si>
  <si>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</si>
  <si>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</si>
  <si>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</si>
  <si>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</si>
  <si>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</si>
  <si>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</si>
  <si>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</si>
  <si>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</si>
  <si>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</si>
  <si>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</si>
  <si>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</si>
  <si>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</si>
  <si>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</si>
  <si>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</si>
  <si>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</si>
  <si>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</si>
  <si>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</si>
  <si>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</si>
  <si>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</si>
  <si>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</si>
  <si>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</si>
  <si>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</si>
  <si>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</si>
  <si>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</si>
  <si>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</si>
  <si>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</si>
  <si>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</si>
  <si>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</si>
  <si>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</si>
  <si>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</si>
  <si>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</si>
  <si>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</si>
  <si>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</si>
  <si>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</si>
  <si>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</si>
  <si>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</si>
  <si>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</si>
  <si>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</si>
  <si>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</si>
  <si>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</si>
  <si>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</si>
  <si>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</si>
  <si>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</si>
  <si>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</si>
  <si>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</si>
  <si>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</si>
  <si>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</si>
  <si>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</si>
  <si>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</si>
  <si>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</si>
  <si>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</si>
  <si>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</si>
  <si>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</si>
  <si>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</si>
  <si>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</si>
  <si>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</si>
  <si>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</si>
  <si>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</si>
  <si>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</si>
  <si>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</si>
  <si>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</si>
  <si>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</si>
  <si>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</si>
  <si>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</si>
  <si>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</si>
  <si>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</si>
  <si>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</si>
  <si>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</si>
  <si>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</si>
  <si>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</si>
  <si>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</si>
  <si>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</si>
  <si>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</si>
  <si>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</si>
  <si>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</si>
  <si>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</si>
  <si>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</si>
  <si>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</si>
  <si>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</si>
  <si>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</si>
  <si>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</si>
  <si>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</si>
  <si>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</si>
  <si>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</si>
  <si>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</si>
  <si>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</si>
  <si>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</si>
  <si>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</si>
  <si>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</si>
  <si>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</si>
  <si>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</si>
  <si>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</si>
  <si>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</si>
  <si>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</si>
  <si>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</si>
  <si>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</si>
  <si>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</si>
  <si>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</si>
  <si>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</si>
  <si>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</si>
  <si>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</si>
  <si>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</si>
  <si>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</si>
  <si>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</si>
  <si>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</si>
  <si>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</si>
  <si>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</si>
  <si>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</si>
  <si>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</si>
  <si>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</si>
  <si>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</si>
  <si>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</si>
  <si>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</si>
  <si>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</si>
  <si>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</si>
  <si>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</si>
  <si>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</si>
  <si>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</si>
  <si>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</si>
  <si>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</si>
  <si>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</si>
  <si>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</si>
  <si>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</si>
  <si>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</si>
  <si>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</si>
  <si>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</si>
  <si>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</si>
  <si>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</si>
  <si>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</si>
  <si>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</si>
  <si>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</si>
  <si>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</si>
  <si>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</si>
  <si>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</si>
  <si>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</si>
  <si>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</si>
  <si>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</si>
  <si>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</si>
  <si>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</si>
  <si>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</si>
  <si>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</si>
  <si>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</si>
  <si>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</si>
  <si>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</si>
  <si>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</si>
  <si>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</si>
  <si>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</si>
  <si>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</si>
  <si>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</si>
  <si>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</si>
  <si>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</si>
  <si>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</si>
  <si>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</si>
  <si>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</si>
  <si>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</si>
  <si>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</si>
  <si>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</si>
  <si>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</si>
  <si>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</si>
  <si>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</si>
  <si>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</si>
  <si>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</si>
  <si>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</si>
  <si>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</si>
  <si>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</si>
  <si>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</si>
  <si>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</si>
  <si>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</si>
  <si>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</si>
  <si>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</si>
  <si>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</si>
  <si>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</si>
  <si>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</si>
  <si>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</si>
  <si>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</si>
  <si>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</si>
  <si>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</si>
  <si>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</si>
  <si>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</si>
  <si>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</si>
  <si>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</si>
  <si>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</si>
  <si>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</si>
  <si>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</si>
  <si>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</si>
  <si>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</si>
  <si>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</si>
  <si>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</si>
  <si>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</si>
  <si>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</si>
  <si>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</si>
  <si>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</si>
  <si>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</si>
  <si>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</si>
  <si>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</si>
  <si>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</si>
  <si>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</si>
  <si>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</si>
  <si>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</si>
  <si>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</si>
  <si>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</si>
  <si>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</si>
  <si>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</si>
  <si>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</si>
  <si>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</si>
  <si>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</si>
  <si>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</si>
  <si>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</si>
  <si>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</si>
  <si>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</si>
  <si>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</si>
  <si>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</si>
  <si>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</si>
  <si>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</si>
  <si>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</si>
  <si>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</si>
  <si>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</si>
  <si>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</si>
  <si>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</si>
  <si>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</si>
  <si>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</si>
  <si>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</si>
  <si>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</si>
  <si>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</si>
  <si>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</si>
  <si>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</si>
  <si>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</si>
  <si>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</si>
  <si>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</si>
  <si>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</si>
  <si>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</si>
  <si>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</si>
  <si>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</si>
  <si>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</si>
  <si>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</si>
  <si>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</si>
  <si>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</si>
  <si>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</si>
  <si>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</si>
  <si>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</si>
  <si>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</si>
  <si>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</si>
  <si>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</si>
  <si>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</si>
  <si>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</si>
  <si>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</si>
  <si>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</si>
  <si>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</si>
  <si>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</si>
  <si>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</si>
  <si>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</si>
  <si>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</si>
  <si>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</si>
  <si>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</si>
  <si>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</si>
  <si>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</si>
  <si>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</si>
  <si>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</si>
  <si>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</si>
  <si>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</si>
  <si>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</si>
  <si>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</si>
  <si>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</si>
  <si>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</si>
  <si>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</si>
  <si>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</si>
  <si>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</si>
  <si>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</si>
  <si>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</si>
  <si>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</si>
  <si>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</si>
  <si>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</si>
  <si>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</si>
  <si>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</si>
  <si>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</si>
  <si>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</si>
  <si>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</si>
  <si>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</si>
  <si>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</si>
  <si>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</si>
  <si>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</si>
  <si>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</si>
  <si>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</si>
  <si>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</si>
  <si>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</si>
  <si>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</si>
  <si>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</si>
  <si>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</si>
  <si>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</si>
  <si>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</si>
  <si>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</si>
  <si>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</si>
  <si>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</si>
  <si>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</si>
  <si>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</si>
  <si>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</si>
  <si>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</si>
  <si>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</si>
  <si>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</si>
  <si>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</si>
  <si>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</si>
  <si>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</si>
  <si>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</si>
  <si>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</si>
  <si>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</si>
  <si>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</si>
  <si>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</si>
  <si>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</si>
  <si>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</si>
  <si>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</si>
  <si>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</si>
  <si>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</si>
  <si>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</si>
  <si>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</si>
  <si>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</si>
  <si>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</si>
  <si>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</si>
  <si>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</si>
  <si>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</si>
  <si>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</si>
  <si>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</si>
  <si>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</si>
  <si>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</si>
  <si>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</si>
  <si>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</si>
  <si>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</si>
  <si>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</si>
  <si>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</si>
  <si>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</si>
  <si>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</si>
  <si>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</si>
  <si>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</si>
  <si>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</si>
  <si>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</si>
  <si>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</si>
  <si>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</si>
  <si>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</si>
  <si>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</si>
  <si>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</si>
  <si>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</si>
  <si>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</si>
  <si>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</si>
  <si>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</si>
  <si>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</si>
  <si>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</si>
  <si>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</si>
  <si>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</si>
  <si>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</si>
  <si>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</si>
  <si>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</si>
  <si>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</si>
  <si>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</si>
  <si>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</si>
  <si>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</si>
  <si>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</si>
  <si>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</si>
  <si>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</si>
  <si>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</si>
  <si>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</si>
  <si>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</si>
  <si>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</si>
  <si>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</si>
  <si>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</si>
  <si>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</si>
  <si>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</si>
  <si>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</si>
  <si>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</si>
  <si>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</si>
  <si>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</si>
  <si>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</si>
  <si>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</si>
  <si>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</si>
  <si>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</si>
  <si>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</si>
  <si>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</si>
  <si>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</si>
  <si>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</si>
  <si>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</si>
  <si>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</si>
  <si>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</si>
  <si>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</si>
  <si>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</si>
  <si>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</si>
  <si>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</si>
  <si>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</si>
  <si>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</si>
  <si>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</si>
  <si>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</si>
  <si>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</si>
  <si>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</si>
  <si>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</si>
  <si>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</si>
  <si>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</si>
  <si>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</si>
  <si>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</si>
  <si>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</si>
  <si>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</si>
  <si>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</si>
  <si>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</si>
  <si>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</si>
  <si>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</si>
  <si>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</si>
  <si>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</si>
  <si>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</si>
  <si>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</si>
  <si>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</si>
  <si>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</si>
  <si>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</si>
  <si>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</si>
  <si>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</si>
  <si>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</si>
  <si>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</si>
  <si>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</si>
  <si>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</si>
  <si>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</si>
  <si>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</si>
  <si>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</si>
  <si>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</si>
  <si>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</si>
  <si>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</si>
  <si>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</si>
  <si>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</si>
  <si>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</si>
  <si>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</si>
  <si>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</si>
  <si>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</si>
  <si>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</si>
  <si>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</si>
  <si>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</si>
  <si>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</si>
  <si>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</si>
  <si>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</si>
  <si>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</si>
  <si>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</si>
  <si>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</si>
  <si>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</si>
  <si>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</si>
  <si>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</si>
  <si>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</si>
  <si>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</si>
  <si>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</si>
  <si>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</si>
  <si>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</si>
  <si>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</si>
  <si>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</si>
  <si>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</si>
  <si>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</si>
  <si>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</si>
  <si>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</si>
  <si>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</si>
  <si>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</si>
  <si>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</si>
  <si>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</si>
  <si>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</si>
  <si>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</si>
  <si>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</si>
  <si>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</si>
  <si>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</si>
  <si>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</si>
  <si>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</si>
  <si>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</si>
  <si>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</si>
  <si>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</si>
  <si>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</si>
  <si>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</si>
  <si>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</si>
  <si>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</si>
  <si>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</si>
  <si>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</si>
  <si>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</si>
  <si>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</si>
  <si>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</si>
  <si>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</si>
  <si>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</si>
  <si>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</si>
  <si>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</si>
  <si>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</si>
  <si>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</si>
  <si>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</si>
  <si>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</si>
  <si>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</si>
  <si>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</si>
  <si>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</si>
  <si>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</si>
  <si>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</si>
  <si>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</si>
  <si>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</si>
  <si>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</si>
  <si>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</si>
  <si>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</si>
  <si>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</si>
  <si>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</si>
  <si>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</si>
  <si>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</si>
  <si>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</si>
  <si>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</si>
  <si>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</si>
  <si>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</si>
  <si>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</si>
  <si>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</si>
  <si>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</si>
  <si>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</si>
  <si>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</si>
  <si>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</si>
  <si>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</si>
  <si>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</si>
  <si>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</si>
  <si>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</si>
  <si>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</si>
  <si>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</si>
  <si>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</si>
  <si>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</si>
  <si>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</si>
  <si>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</si>
  <si>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</si>
  <si>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</si>
  <si>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</si>
  <si>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</si>
  <si>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</si>
  <si>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</si>
  <si>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</si>
  <si>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</si>
  <si>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</si>
  <si>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</si>
  <si>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</si>
  <si>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</si>
  <si>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</si>
  <si>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</si>
  <si>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</si>
  <si>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</si>
  <si>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</si>
  <si>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</si>
  <si>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</si>
  <si>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</si>
  <si>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</si>
  <si>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</si>
  <si>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</si>
  <si>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</si>
  <si>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</si>
  <si>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</si>
  <si>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</si>
  <si>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</si>
  <si>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</si>
  <si>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</si>
  <si>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</si>
  <si>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</si>
  <si>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</si>
  <si>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</si>
  <si>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</si>
  <si>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</si>
  <si>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</si>
  <si>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</si>
  <si>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</si>
  <si>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</si>
  <si>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</si>
  <si>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</si>
  <si>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</si>
  <si>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</si>
  <si>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</si>
  <si>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</si>
  <si>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</si>
  <si>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</si>
  <si>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</si>
  <si>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</si>
  <si>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</si>
  <si>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</si>
  <si>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</si>
  <si>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</si>
  <si>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</si>
  <si>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</si>
  <si>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</si>
  <si>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</si>
  <si>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</si>
  <si>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</si>
  <si>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</si>
  <si>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</si>
  <si>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</si>
  <si>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</si>
  <si>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</si>
  <si>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</si>
  <si>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</si>
  <si>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</si>
  <si>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</si>
  <si>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</si>
  <si>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</si>
  <si>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</si>
  <si>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</si>
  <si>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</si>
  <si>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</si>
  <si>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</si>
  <si>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</si>
  <si>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</si>
  <si>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</si>
  <si>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</si>
  <si>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</si>
  <si>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</si>
  <si>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</si>
  <si>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</si>
  <si>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</si>
  <si>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</si>
  <si>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</si>
  <si>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</si>
  <si>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</si>
  <si>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</si>
  <si>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</si>
  <si>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</si>
  <si>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</si>
  <si>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</si>
  <si>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</si>
  <si>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</si>
  <si>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</si>
  <si>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</si>
  <si>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</si>
  <si>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</si>
  <si>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</si>
  <si>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</si>
  <si>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</si>
  <si>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</si>
  <si>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</si>
  <si>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</si>
  <si>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</si>
  <si>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</si>
  <si>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</si>
  <si>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</si>
  <si>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</si>
  <si>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</si>
  <si>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</si>
  <si>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</si>
  <si>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</si>
  <si>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</si>
  <si>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</si>
  <si>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</si>
  <si>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</si>
  <si>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</si>
  <si>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</si>
  <si>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</si>
  <si>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</si>
  <si>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</si>
  <si>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</si>
  <si>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</si>
  <si>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</si>
  <si>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</si>
  <si>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</si>
  <si>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</si>
  <si>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</si>
  <si>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</si>
  <si>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</si>
  <si>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</si>
  <si>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</si>
  <si>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</si>
  <si>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</si>
  <si>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</si>
  <si>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</si>
  <si>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</si>
  <si>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</si>
  <si>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</si>
  <si>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</si>
  <si>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</si>
  <si>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</si>
  <si>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</si>
  <si>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</si>
  <si>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</si>
  <si>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</si>
  <si>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</si>
  <si>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</si>
  <si>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</si>
  <si>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</si>
  <si>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</si>
  <si>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</si>
  <si>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</si>
  <si>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</si>
  <si>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</si>
  <si>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</si>
  <si>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</si>
  <si>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</si>
  <si>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</si>
  <si>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</si>
  <si>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</si>
  <si>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</si>
  <si>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</si>
  <si>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</si>
  <si>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</si>
  <si>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</si>
  <si>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</si>
  <si>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</si>
  <si>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</si>
  <si>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</si>
  <si>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</si>
  <si>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</si>
  <si>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</si>
  <si>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</si>
  <si>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</si>
  <si>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</si>
  <si>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</si>
  <si>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</si>
  <si>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</si>
  <si>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</si>
  <si>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</si>
  <si>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</si>
  <si>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</si>
  <si>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</si>
  <si>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</si>
  <si>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</si>
  <si>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</si>
  <si>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</si>
  <si>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</si>
  <si>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</si>
  <si>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</si>
  <si>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</si>
  <si>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</si>
  <si>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</si>
  <si>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</si>
  <si>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</si>
  <si>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</si>
  <si>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</si>
  <si>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</si>
  <si>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</si>
  <si>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</si>
  <si>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</si>
  <si>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</si>
  <si>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</si>
  <si>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</si>
  <si>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</si>
  <si>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</si>
  <si>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</si>
  <si>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</si>
  <si>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</si>
  <si>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</si>
  <si>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</si>
  <si>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</si>
  <si>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</si>
  <si>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</si>
  <si>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</si>
  <si>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</si>
  <si>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</si>
  <si>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</si>
  <si>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</si>
  <si>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</si>
  <si>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</si>
  <si>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</si>
  <si>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</si>
  <si>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</si>
  <si>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</si>
  <si>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</si>
  <si>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</si>
  <si>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</si>
  <si>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</si>
  <si>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</si>
  <si>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</si>
  <si>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</si>
  <si>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</si>
  <si>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</si>
  <si>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</si>
  <si>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</si>
  <si>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</si>
  <si>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</si>
  <si>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</si>
  <si>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</si>
  <si>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</si>
  <si>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</si>
  <si>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</si>
  <si>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</si>
  <si>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</si>
  <si>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</si>
  <si>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</si>
  <si>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</si>
  <si>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</si>
  <si>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</si>
  <si>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</si>
  <si>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</si>
  <si>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</si>
  <si>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</si>
  <si>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</si>
  <si>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</si>
  <si>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</si>
  <si>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</si>
  <si>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</si>
  <si>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</si>
  <si>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</si>
  <si>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</si>
  <si>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</si>
  <si>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</si>
  <si>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</si>
  <si>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</si>
  <si>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</si>
  <si>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</si>
  <si>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</si>
  <si>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</si>
  <si>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</si>
  <si>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</si>
  <si>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</si>
  <si>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</si>
  <si>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</si>
  <si>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</si>
  <si>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</si>
  <si>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</si>
  <si>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</si>
  <si>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</si>
  <si>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</si>
  <si>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</si>
  <si>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</si>
  <si>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</si>
  <si>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</si>
  <si>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</si>
  <si>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</si>
  <si>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</si>
  <si>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</si>
  <si>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</si>
  <si>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</si>
  <si>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</si>
  <si>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</si>
  <si>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</si>
  <si>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</si>
  <si>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</si>
  <si>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</si>
  <si>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</si>
  <si>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</si>
  <si>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</si>
  <si>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</si>
  <si>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</si>
  <si>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</si>
  <si>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</si>
  <si>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</si>
  <si>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</si>
  <si>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</si>
  <si>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</si>
  <si>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</si>
  <si>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</si>
  <si>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</si>
  <si>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</si>
  <si>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</si>
  <si>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</si>
  <si>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</si>
  <si>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</si>
  <si>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</si>
  <si>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</si>
  <si>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</si>
  <si>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</si>
  <si>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</si>
  <si>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</si>
  <si>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</si>
  <si>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</si>
  <si>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</si>
  <si>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</si>
  <si>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</si>
  <si>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</si>
  <si>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</si>
  <si>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</si>
  <si>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</si>
  <si>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</si>
  <si>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</si>
  <si>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</si>
  <si>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</si>
  <si>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</si>
  <si>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</si>
  <si>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</si>
  <si>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</si>
  <si>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</si>
  <si>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</si>
  <si>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</si>
  <si>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</si>
  <si>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</si>
  <si>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</si>
  <si>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</si>
  <si>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</si>
  <si>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</si>
  <si>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</si>
  <si>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</si>
  <si>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</si>
  <si>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</si>
  <si>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</si>
  <si>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</si>
  <si>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</si>
  <si>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</si>
  <si>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</si>
  <si>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</si>
  <si>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</si>
  <si>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</si>
  <si>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</si>
  <si>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</si>
  <si>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</si>
  <si>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</si>
  <si>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</si>
  <si>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</si>
  <si>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</si>
  <si>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</si>
  <si>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</si>
  <si>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</si>
  <si>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</si>
  <si>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</si>
  <si>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</si>
  <si>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</si>
  <si>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</si>
  <si>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</si>
  <si>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</si>
  <si>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</si>
  <si>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</si>
  <si>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</si>
  <si>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</si>
  <si>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</si>
  <si>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</si>
  <si>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</si>
  <si>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</si>
  <si>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</si>
  <si>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</si>
  <si>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</si>
  <si>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</si>
  <si>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</si>
  <si>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</si>
  <si>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</si>
  <si>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</si>
  <si>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</si>
  <si>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</si>
  <si>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</si>
  <si>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</si>
  <si>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</si>
  <si>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</si>
  <si>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</si>
  <si>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</si>
  <si>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</si>
  <si>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</si>
  <si>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</si>
  <si>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</si>
  <si>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</si>
  <si>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</si>
  <si>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</si>
  <si>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</si>
  <si>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</si>
  <si>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</si>
  <si>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</si>
  <si>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</si>
  <si>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</si>
  <si>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</si>
  <si>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</si>
  <si>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</si>
  <si>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</si>
  <si>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</si>
  <si>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</si>
  <si>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</si>
  <si>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</si>
  <si>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</si>
  <si>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</si>
  <si>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</si>
  <si>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</si>
  <si>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</si>
  <si>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</si>
  <si>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</si>
  <si>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</si>
  <si>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</si>
  <si>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</si>
  <si>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</si>
  <si>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</si>
  <si>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</si>
  <si>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</si>
  <si>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</si>
  <si>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</si>
  <si>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</si>
  <si>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</si>
  <si>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</si>
  <si>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</si>
  <si>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</si>
  <si>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</si>
  <si>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</si>
  <si>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</si>
  <si>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</si>
  <si>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</si>
  <si>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</si>
  <si>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</si>
  <si>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</si>
  <si>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</si>
  <si>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</si>
  <si>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</si>
  <si>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</si>
  <si>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</si>
  <si>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</si>
  <si>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</si>
  <si>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</si>
  <si>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</si>
  <si>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</si>
  <si>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</si>
  <si>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</si>
  <si>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</si>
  <si>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</si>
  <si>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</si>
  <si>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</si>
  <si>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</si>
  <si>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</si>
  <si>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</si>
  <si>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</si>
  <si>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</si>
  <si>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</si>
  <si>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</si>
  <si>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</si>
  <si>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</si>
  <si>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</si>
  <si>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</si>
  <si>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</si>
  <si>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</si>
  <si>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</si>
  <si>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</si>
  <si>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</si>
  <si>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</si>
  <si>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</si>
  <si>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</si>
  <si>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</si>
  <si>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</si>
  <si>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</si>
  <si>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</si>
  <si>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</si>
  <si>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</si>
  <si>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</si>
  <si>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</si>
  <si>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</si>
  <si>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</si>
  <si>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</si>
  <si>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</si>
  <si>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</si>
  <si>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</si>
  <si>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</si>
  <si>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</si>
  <si>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</si>
  <si>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</si>
  <si>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</si>
  <si>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</si>
  <si>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</si>
  <si>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</si>
  <si>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</si>
  <si>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</si>
  <si>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</si>
  <si>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</si>
  <si>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</si>
  <si>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</si>
  <si>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</si>
  <si>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</si>
  <si>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</si>
  <si>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</si>
  <si>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</si>
  <si>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</si>
  <si>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</si>
  <si>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</si>
  <si>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</si>
  <si>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</si>
  <si>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</si>
  <si>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</si>
  <si>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</si>
  <si>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</si>
  <si>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</si>
  <si>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</si>
  <si>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</si>
  <si>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</si>
  <si>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</si>
  <si>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</si>
  <si>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</si>
  <si>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</si>
  <si>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</si>
  <si>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</si>
  <si>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</si>
  <si>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</si>
  <si>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</si>
  <si>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</si>
  <si>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</si>
  <si>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</si>
  <si>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</si>
  <si>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</si>
  <si>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</si>
  <si>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</si>
  <si>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</si>
  <si>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</si>
  <si>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</si>
  <si>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</si>
  <si>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</si>
  <si>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</si>
  <si>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</si>
  <si>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</si>
  <si>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</si>
  <si>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</si>
  <si>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</si>
  <si>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</si>
  <si>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</si>
  <si>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</si>
  <si>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</si>
  <si>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</si>
  <si>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</si>
  <si>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</si>
  <si>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</si>
  <si>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</si>
  <si>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</si>
  <si>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</si>
  <si>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</si>
  <si>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</si>
  <si>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</si>
  <si>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</si>
  <si>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</si>
  <si>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</si>
  <si>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</si>
  <si>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</si>
  <si>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</si>
  <si>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</si>
  <si>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</si>
  <si>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</si>
  <si>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</si>
  <si>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</si>
  <si>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</si>
  <si>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</si>
  <si>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</si>
  <si>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</si>
  <si>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</si>
  <si>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</si>
  <si>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</si>
  <si>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</si>
  <si>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</si>
  <si>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</si>
  <si>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</si>
  <si>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</si>
  <si>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</si>
  <si>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</si>
  <si>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</si>
  <si>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</si>
  <si>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</si>
  <si>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</si>
  <si>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</si>
  <si>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</si>
  <si>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</si>
  <si>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</si>
  <si>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</si>
  <si>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</si>
  <si>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</si>
  <si>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</si>
  <si>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</si>
  <si>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</si>
  <si>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</si>
  <si>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</si>
  <si>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</si>
  <si>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</si>
  <si>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</si>
  <si>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</si>
  <si>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</si>
  <si>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</si>
  <si>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</si>
  <si>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</si>
  <si>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</si>
  <si>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</si>
  <si>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</si>
  <si>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</si>
  <si>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</si>
  <si>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</si>
  <si>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</si>
  <si>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</si>
  <si>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</si>
  <si>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</si>
  <si>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</si>
  <si>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</si>
  <si>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</si>
  <si>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</si>
  <si>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</si>
  <si>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</si>
  <si>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</si>
  <si>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</si>
  <si>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</si>
  <si>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</si>
  <si>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</si>
  <si>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</si>
  <si>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</si>
  <si>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</si>
  <si>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</si>
  <si>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</si>
  <si>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</si>
  <si>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</si>
  <si>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</si>
  <si>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</si>
  <si>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</si>
  <si>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</si>
  <si>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</si>
  <si>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</si>
  <si>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</si>
  <si>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</si>
  <si>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</si>
  <si>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</si>
  <si>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</si>
  <si>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</si>
  <si>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</si>
  <si>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</si>
  <si>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</si>
  <si>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</si>
  <si>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</si>
  <si>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</si>
  <si>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</si>
  <si>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</si>
  <si>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</si>
  <si>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</si>
  <si>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</si>
  <si>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</si>
  <si>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</si>
  <si>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</si>
  <si>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</si>
  <si>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</si>
  <si>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</si>
  <si>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</si>
  <si>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</si>
  <si>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</si>
  <si>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</si>
  <si>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</si>
  <si>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</si>
  <si>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</si>
  <si>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</si>
  <si>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</si>
  <si>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</si>
  <si>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</si>
  <si>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</si>
  <si>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</si>
  <si>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</si>
  <si>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</si>
  <si>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</si>
  <si>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</si>
  <si>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</si>
  <si>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</si>
  <si>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</si>
  <si>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</si>
  <si>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</si>
  <si>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</si>
  <si>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</si>
  <si>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</si>
  <si>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</si>
  <si>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</si>
  <si>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</si>
  <si>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</si>
  <si>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</si>
  <si>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</si>
  <si>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</si>
  <si>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</si>
  <si>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</si>
  <si>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</si>
  <si>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</si>
  <si>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</si>
  <si>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</si>
  <si>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</si>
  <si>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</si>
  <si>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</si>
  <si>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</si>
  <si>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</si>
  <si>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</si>
  <si>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</si>
  <si>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</si>
  <si>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</si>
  <si>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</si>
  <si>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</si>
  <si>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</si>
  <si>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</si>
  <si>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</si>
  <si>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</si>
  <si>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</si>
  <si>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</si>
  <si>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</si>
  <si>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</si>
  <si>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</si>
  <si>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</si>
  <si>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</si>
  <si>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</si>
  <si>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</si>
  <si>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</si>
  <si>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</si>
  <si>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</si>
  <si>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</si>
  <si>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</si>
  <si>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</si>
  <si>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</si>
  <si>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</si>
  <si>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</si>
  <si>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</si>
  <si>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</si>
  <si>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</si>
  <si>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</si>
  <si>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</si>
  <si>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</si>
  <si>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</si>
  <si>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</si>
  <si>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</si>
  <si>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</si>
  <si>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</si>
  <si>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</si>
  <si>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</si>
  <si>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</si>
  <si>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</si>
  <si>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</si>
  <si>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</si>
  <si>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</si>
  <si>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</si>
  <si>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</si>
  <si>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</si>
  <si>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</si>
  <si>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</si>
  <si>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</si>
  <si>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</si>
  <si>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</si>
  <si>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</si>
  <si>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</si>
  <si>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</si>
  <si>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</si>
  <si>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</si>
  <si>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</si>
  <si>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</si>
  <si>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</si>
  <si>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</si>
  <si>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</si>
  <si>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</si>
  <si>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</si>
  <si>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</si>
  <si>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</si>
  <si>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</si>
  <si>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</si>
  <si>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</si>
  <si>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</si>
  <si>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</si>
  <si>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</si>
  <si>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</si>
  <si>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</si>
  <si>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</si>
  <si>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</si>
  <si>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</si>
  <si>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</si>
  <si>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</si>
  <si>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</si>
  <si>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</si>
  <si>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</si>
  <si>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</si>
  <si>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</si>
  <si>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</si>
  <si>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</si>
  <si>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</si>
  <si>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</si>
  <si>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</si>
  <si>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</si>
  <si>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</si>
  <si>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</si>
  <si>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</si>
  <si>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</si>
  <si>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</si>
  <si>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</si>
  <si>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</si>
  <si>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</si>
  <si>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</si>
  <si>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</si>
  <si>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</si>
  <si>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</si>
  <si>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</si>
  <si>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</si>
  <si>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</si>
  <si>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</si>
  <si>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</si>
  <si>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</si>
  <si>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</si>
  <si>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</si>
  <si>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</si>
  <si>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</si>
  <si>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</si>
  <si>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</si>
  <si>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</si>
  <si>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</si>
  <si>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</si>
  <si>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</si>
  <si>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</si>
  <si>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</si>
  <si>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</si>
  <si>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</si>
  <si>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</si>
  <si>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</si>
  <si>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</si>
  <si>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</si>
  <si>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</si>
  <si>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</si>
  <si>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</si>
  <si>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</si>
  <si>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</si>
  <si>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</si>
  <si>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</si>
  <si>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</si>
  <si>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</si>
  <si>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</si>
  <si>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</si>
  <si>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</si>
  <si>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</si>
  <si>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</si>
  <si>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</si>
  <si>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</si>
  <si>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</si>
  <si>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</si>
  <si>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</si>
  <si>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</si>
  <si>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</si>
  <si>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</si>
  <si>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</si>
  <si>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</si>
  <si>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</si>
  <si>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</si>
  <si>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</si>
  <si>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</si>
  <si>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</si>
  <si>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</si>
  <si>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</si>
  <si>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</si>
  <si>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</si>
  <si>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</si>
  <si>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</si>
  <si>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</si>
  <si>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</si>
  <si>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</si>
  <si>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</si>
  <si>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</si>
  <si>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</si>
  <si>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</si>
  <si>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</si>
  <si>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</si>
  <si>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</si>
  <si>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</si>
  <si>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</si>
  <si>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</si>
  <si>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</si>
  <si>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</si>
  <si>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</si>
  <si>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</si>
  <si>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</si>
  <si>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</si>
  <si>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</si>
  <si>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</si>
  <si>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</si>
  <si>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</si>
  <si>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</si>
  <si>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</si>
  <si>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</si>
  <si>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</si>
  <si>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</si>
  <si>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</si>
  <si>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</si>
  <si>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</si>
  <si>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</si>
  <si>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</si>
  <si>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</si>
  <si>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</si>
  <si>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</si>
  <si>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</si>
  <si>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</si>
  <si>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</si>
  <si>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</si>
  <si>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</si>
  <si>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</si>
  <si>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</si>
  <si>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</si>
  <si>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</si>
  <si>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</si>
  <si>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</si>
  <si>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</si>
  <si>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</si>
  <si>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</si>
  <si>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</si>
  <si>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</si>
  <si>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</si>
  <si>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</si>
  <si>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</si>
  <si>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</si>
  <si>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</si>
  <si>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</si>
  <si>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</si>
  <si>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</si>
  <si>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</si>
  <si>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</si>
  <si>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</si>
  <si>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</si>
  <si>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</si>
  <si>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</si>
  <si>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</si>
  <si>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</si>
  <si>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</si>
  <si>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</si>
  <si>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</si>
  <si>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</si>
  <si>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</si>
  <si>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</si>
  <si>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</si>
  <si>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</si>
  <si>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</si>
  <si>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</si>
  <si>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</si>
  <si>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</si>
  <si>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</si>
  <si>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</si>
  <si>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</si>
  <si>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</si>
  <si>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</si>
  <si>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</si>
  <si>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</si>
  <si>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</si>
  <si>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</si>
  <si>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</si>
  <si>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</si>
  <si>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</si>
  <si>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</si>
  <si>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</si>
  <si>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</si>
  <si>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</si>
  <si>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</si>
  <si>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</si>
  <si>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</si>
  <si>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</si>
  <si>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</si>
  <si>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</si>
  <si>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</si>
  <si>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</si>
  <si>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</si>
  <si>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</si>
  <si>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</si>
  <si>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</si>
  <si>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</si>
  <si>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</si>
  <si>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</si>
  <si>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</si>
  <si>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</si>
  <si>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</si>
  <si>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</si>
  <si>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</si>
  <si>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</si>
  <si>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</si>
  <si>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</si>
  <si>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</si>
  <si>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</si>
  <si>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</si>
  <si>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</si>
  <si>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</si>
  <si>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</si>
  <si>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</si>
  <si>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</si>
  <si>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</si>
  <si>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</si>
  <si>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</si>
  <si>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</si>
  <si>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</si>
  <si>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</si>
  <si>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</si>
  <si>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</si>
  <si>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</si>
  <si>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</si>
  <si>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</si>
  <si>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</si>
  <si>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</si>
  <si>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</si>
  <si>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</si>
  <si>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</si>
  <si>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</si>
  <si>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</si>
  <si>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</si>
  <si>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</si>
  <si>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</si>
  <si>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</si>
  <si>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</si>
  <si>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</si>
  <si>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</si>
  <si>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</si>
  <si>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</si>
  <si>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</si>
  <si>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</si>
  <si>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</si>
  <si>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</si>
  <si>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</si>
  <si>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</si>
  <si>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</si>
  <si>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</si>
  <si>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</si>
  <si>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</si>
  <si>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</si>
  <si>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</si>
  <si>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</si>
  <si>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</si>
  <si>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</si>
  <si>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</si>
  <si>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</si>
  <si>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</si>
  <si>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</si>
  <si>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</si>
  <si>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</si>
  <si>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</si>
  <si>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</si>
  <si>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</si>
  <si>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</si>
  <si>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</si>
  <si>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</si>
  <si>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</si>
  <si>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</si>
  <si>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</si>
  <si>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</si>
  <si>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</si>
  <si>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</si>
  <si>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</si>
  <si>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</si>
  <si>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</si>
  <si>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</si>
  <si>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</si>
  <si>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</si>
  <si>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</si>
  <si>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</si>
  <si>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</si>
  <si>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</si>
  <si>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</si>
  <si>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</si>
  <si>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</si>
  <si>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</si>
  <si>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</si>
  <si>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</si>
  <si>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</si>
  <si>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</si>
  <si>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</si>
  <si>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</si>
  <si>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</si>
  <si>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</si>
  <si>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</si>
  <si>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</si>
  <si>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</si>
  <si>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</si>
  <si>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</si>
  <si>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</si>
  <si>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</si>
  <si>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</si>
  <si>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</si>
  <si>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</si>
  <si>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</si>
  <si>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</si>
  <si>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</si>
  <si>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</si>
  <si>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</si>
  <si>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</si>
  <si>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</si>
  <si>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</si>
  <si>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</si>
  <si>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</si>
  <si>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</si>
  <si>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</si>
  <si>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</si>
  <si>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</si>
  <si>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</si>
  <si>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</si>
  <si>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</si>
  <si>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</si>
  <si>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</si>
  <si>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</si>
  <si>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</si>
  <si>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</si>
  <si>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</si>
  <si>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</si>
  <si>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</si>
  <si>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</si>
  <si>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</si>
  <si>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</si>
  <si>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</si>
  <si>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</si>
  <si>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</si>
  <si>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</si>
  <si>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</si>
  <si>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</si>
  <si>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</si>
  <si>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</si>
  <si>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</si>
  <si>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</si>
  <si>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</si>
  <si>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</si>
  <si>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</si>
  <si>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</si>
  <si>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</si>
  <si>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</si>
  <si>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</si>
  <si>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</si>
  <si>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</si>
  <si>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</si>
  <si>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</si>
  <si>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</si>
  <si>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</si>
  <si>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</si>
  <si>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</si>
  <si>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</si>
  <si>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</si>
  <si>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</si>
  <si>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</si>
  <si>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</si>
  <si>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</si>
  <si>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</si>
  <si>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</si>
  <si>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</si>
  <si>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</si>
  <si>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</si>
  <si>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</si>
  <si>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</si>
  <si>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</si>
  <si>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</si>
  <si>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</si>
  <si>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</si>
  <si>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</si>
  <si>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</si>
  <si>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</si>
  <si>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</si>
  <si>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</si>
  <si>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</si>
  <si>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</si>
  <si>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</si>
  <si>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</si>
  <si>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</si>
  <si>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</si>
  <si>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</si>
  <si>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</si>
  <si>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</si>
  <si>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</si>
  <si>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</si>
  <si>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</si>
  <si>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</si>
  <si>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</si>
  <si>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</si>
  <si>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</si>
  <si>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</si>
  <si>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</si>
  <si>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</si>
  <si>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</si>
  <si>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</si>
  <si>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</si>
  <si>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</si>
  <si>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</si>
  <si>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</si>
  <si>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</si>
  <si>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</si>
  <si>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</si>
  <si>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</si>
  <si>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</si>
  <si>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</si>
  <si>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</si>
  <si>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</si>
  <si>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</si>
  <si>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</si>
  <si>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</si>
  <si>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</si>
  <si>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</si>
  <si>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</si>
  <si>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</si>
  <si>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</si>
  <si>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</si>
  <si>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</si>
  <si>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</si>
  <si>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</si>
  <si>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</si>
  <si>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</si>
  <si>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</si>
  <si>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</si>
  <si>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</si>
  <si>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</si>
  <si>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</si>
  <si>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</si>
  <si>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</si>
  <si>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</si>
  <si>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</si>
  <si>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</si>
  <si>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</si>
  <si>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</si>
  <si>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</si>
  <si>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</si>
  <si>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</si>
  <si>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</si>
  <si>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</si>
  <si>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</si>
  <si>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</si>
  <si>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</si>
  <si>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</si>
  <si>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</si>
  <si>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</si>
  <si>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</si>
  <si>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</si>
  <si>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</si>
  <si>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</si>
  <si>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</si>
  <si>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</si>
  <si>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</si>
  <si>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</si>
  <si>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</si>
  <si>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</si>
  <si>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</si>
  <si>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</si>
  <si>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</si>
  <si>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</si>
  <si>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</si>
  <si>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</si>
  <si>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</si>
  <si>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</si>
  <si>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</si>
  <si>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</si>
  <si>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</si>
  <si>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</si>
  <si>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</si>
  <si>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</si>
  <si>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</si>
  <si>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</si>
  <si>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</si>
  <si>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</si>
  <si>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</si>
  <si>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</si>
  <si>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</si>
  <si>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</si>
  <si>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</si>
  <si>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</si>
  <si>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</si>
  <si>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</si>
  <si>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</si>
  <si>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</si>
  <si>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</si>
  <si>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</si>
  <si>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</si>
  <si>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</si>
  <si>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</si>
  <si>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</si>
  <si>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</si>
  <si>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</si>
  <si>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</si>
  <si>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</si>
  <si>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</si>
  <si>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</si>
  <si>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</si>
  <si>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</si>
  <si>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</si>
  <si>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</si>
  <si>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</si>
  <si>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</si>
  <si>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</si>
  <si>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</si>
  <si>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</si>
  <si>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</si>
  <si>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</si>
  <si>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</si>
  <si>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</si>
  <si>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</si>
  <si>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</si>
  <si>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</si>
  <si>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</si>
  <si>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</si>
  <si>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</si>
  <si>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</si>
  <si>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</si>
  <si>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</si>
  <si>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</si>
  <si>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</si>
  <si>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</si>
  <si>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</si>
  <si>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</si>
  <si>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</si>
  <si>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</si>
  <si>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</si>
  <si>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</si>
  <si>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</si>
  <si>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</si>
  <si>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</si>
  <si>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</si>
  <si>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</si>
  <si>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</si>
  <si>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</si>
  <si>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</si>
  <si>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</si>
  <si>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</si>
  <si>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</si>
  <si>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</si>
  <si>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</si>
  <si>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</si>
  <si>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</si>
  <si>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</si>
  <si>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</si>
  <si>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</si>
  <si>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</si>
  <si>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</si>
  <si>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</si>
  <si>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</si>
  <si>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</si>
  <si>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</si>
  <si>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</si>
  <si>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</si>
  <si>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</si>
  <si>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</si>
  <si>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</si>
  <si>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</si>
  <si>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</si>
  <si>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</si>
  <si>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</si>
  <si>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</si>
  <si>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</si>
  <si>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</si>
  <si>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</si>
  <si>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</si>
  <si>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</si>
  <si>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</si>
  <si>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</si>
  <si>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</si>
  <si>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</si>
  <si>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</si>
  <si>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</si>
  <si>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</si>
  <si>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</si>
  <si>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</si>
  <si>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</si>
  <si>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</si>
  <si>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</si>
  <si>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</si>
  <si>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</si>
  <si>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</si>
  <si>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</si>
  <si>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</si>
  <si>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</si>
  <si>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</si>
  <si>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</si>
  <si>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</si>
  <si>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</si>
  <si>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</si>
  <si>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</si>
  <si>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</si>
  <si>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</si>
  <si>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</si>
  <si>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</si>
  <si>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</si>
  <si>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</si>
  <si>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</si>
  <si>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</si>
  <si>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</si>
  <si>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</si>
  <si>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</si>
  <si>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</si>
  <si>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</si>
  <si>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</si>
  <si>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</si>
  <si>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</si>
  <si>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</si>
  <si>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</si>
  <si>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</si>
  <si>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</si>
  <si>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</si>
  <si>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</si>
  <si>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</si>
  <si>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</si>
  <si>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</si>
  <si>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</si>
  <si>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</si>
  <si>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</si>
  <si>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</si>
  <si>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</si>
  <si>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</si>
  <si>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</si>
  <si>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</si>
  <si>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</si>
  <si>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</si>
  <si>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</si>
  <si>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</si>
  <si>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</si>
  <si>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</si>
  <si>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</si>
  <si>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</si>
  <si>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</si>
  <si>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</si>
  <si>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</si>
  <si>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</si>
  <si>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</si>
  <si>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</si>
  <si>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</si>
  <si>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</si>
  <si>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</si>
  <si>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</si>
  <si>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</si>
  <si>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</si>
  <si>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</si>
  <si>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</si>
  <si>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</si>
  <si>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</si>
  <si>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</si>
  <si>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</si>
  <si>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</si>
  <si>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</si>
  <si>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</si>
  <si>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</si>
  <si>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</si>
  <si>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</si>
  <si>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</si>
  <si>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</si>
  <si>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</si>
  <si>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</si>
  <si>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</si>
  <si>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</si>
  <si>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</si>
  <si>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</si>
  <si>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</si>
  <si>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</si>
  <si>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</si>
  <si>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</si>
  <si>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</si>
  <si>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</si>
  <si>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</si>
  <si>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</si>
  <si>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</si>
  <si>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</si>
  <si>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</si>
  <si>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</si>
  <si>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</si>
  <si>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</si>
  <si>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</si>
  <si>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</si>
  <si>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</si>
  <si>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</si>
  <si>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</si>
  <si>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</si>
  <si>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</si>
  <si>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</si>
  <si>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</si>
  <si>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</si>
  <si>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</si>
  <si>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</si>
  <si>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</si>
  <si>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</si>
  <si>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</si>
  <si>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</si>
  <si>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</si>
  <si>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</si>
  <si>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</si>
  <si>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</si>
  <si>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</si>
  <si>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</si>
  <si>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</si>
  <si>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</si>
  <si>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</si>
  <si>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</si>
  <si>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</si>
  <si>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</si>
  <si>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</si>
  <si>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</si>
  <si>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</si>
  <si>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</si>
  <si>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</si>
  <si>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</si>
  <si>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</si>
  <si>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</si>
  <si>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</si>
  <si>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</si>
  <si>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</si>
  <si>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</si>
  <si>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</si>
  <si>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</si>
  <si>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</si>
  <si>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</si>
  <si>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</si>
  <si>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</si>
  <si>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</si>
  <si>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</si>
  <si>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</si>
  <si>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</si>
  <si>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</si>
  <si>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</si>
  <si>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</si>
  <si>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</si>
  <si>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</si>
  <si>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</si>
  <si>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</si>
  <si>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</si>
  <si>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</si>
  <si>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</si>
  <si>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</si>
  <si>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</si>
  <si>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</si>
  <si>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</si>
  <si>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</si>
  <si>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</si>
  <si>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</si>
  <si>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</si>
  <si>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</si>
  <si>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</si>
  <si>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</si>
  <si>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</si>
  <si>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</si>
  <si>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</si>
  <si>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</si>
  <si>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</si>
  <si>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</si>
  <si>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</si>
  <si>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</si>
  <si>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</si>
  <si>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</si>
  <si>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</si>
  <si>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</si>
  <si>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</si>
  <si>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</si>
  <si>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</si>
  <si>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</si>
  <si>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</si>
  <si>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</si>
  <si>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</si>
  <si>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</si>
  <si>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</si>
  <si>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</si>
  <si>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</si>
  <si>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</si>
  <si>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</si>
  <si>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</si>
  <si>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</si>
  <si>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</si>
  <si>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</si>
  <si>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</si>
  <si>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</si>
  <si>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</si>
  <si>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</si>
  <si>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</si>
  <si>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</si>
  <si>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</si>
  <si>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</si>
  <si>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</si>
  <si>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</si>
  <si>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</si>
  <si>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</si>
  <si>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</si>
  <si>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</si>
  <si>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</si>
  <si>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</si>
  <si>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</si>
  <si>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</si>
  <si>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</si>
  <si>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</si>
  <si>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</si>
  <si>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</si>
  <si>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</si>
  <si>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</si>
  <si>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</si>
  <si>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</si>
  <si>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</si>
  <si>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</si>
  <si>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</si>
  <si>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</si>
  <si>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</si>
  <si>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</si>
  <si>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</si>
  <si>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</si>
  <si>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</si>
  <si>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</si>
  <si>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</si>
  <si>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</si>
  <si>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</si>
  <si>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</si>
  <si>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</si>
  <si>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</si>
  <si>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</si>
  <si>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</si>
  <si>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</si>
  <si>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</si>
  <si>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</si>
  <si>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</si>
  <si>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</si>
  <si>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</si>
  <si>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</si>
  <si>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</si>
  <si>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</si>
  <si>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</si>
  <si>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</si>
  <si>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</si>
  <si>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</si>
  <si>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</si>
  <si>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</si>
  <si>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</si>
  <si>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</si>
  <si>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</si>
  <si>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</si>
  <si>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</si>
  <si>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</si>
  <si>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</si>
  <si>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</si>
  <si>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</si>
  <si>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</si>
  <si>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</si>
  <si>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</si>
  <si>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</si>
  <si>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</si>
  <si>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</si>
  <si>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</si>
  <si>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</si>
  <si>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</si>
  <si>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</si>
  <si>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</si>
  <si>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</si>
  <si>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</si>
  <si>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</si>
  <si>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</si>
  <si>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</si>
  <si>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</si>
  <si>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</si>
  <si>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</si>
  <si>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</si>
  <si>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</si>
  <si>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</si>
  <si>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</si>
  <si>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</si>
  <si>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</si>
  <si>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</si>
  <si>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</si>
  <si>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</si>
  <si>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</si>
  <si>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</si>
  <si>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</si>
  <si>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</si>
  <si>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</si>
  <si>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</si>
  <si>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</si>
  <si>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</si>
  <si>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</si>
  <si>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</si>
  <si>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</si>
  <si>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</si>
  <si>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</si>
  <si>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</si>
  <si>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</si>
  <si>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</si>
  <si>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</si>
  <si>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</si>
  <si>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</si>
  <si>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</si>
  <si>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</si>
  <si>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</si>
  <si>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</si>
  <si>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</si>
  <si>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</si>
  <si>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</si>
  <si>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</si>
  <si>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</si>
  <si>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</si>
  <si>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</si>
  <si>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</si>
  <si>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</si>
  <si>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</si>
  <si>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</si>
  <si>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</si>
  <si>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</si>
  <si>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</si>
  <si>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</si>
  <si>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</si>
  <si>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</si>
  <si>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</si>
  <si>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</si>
  <si>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</si>
  <si>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</si>
  <si>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</si>
  <si>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</si>
  <si>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</si>
  <si>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</si>
  <si>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</si>
  <si>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</si>
  <si>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</si>
  <si>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</si>
  <si>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</si>
  <si>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</si>
  <si>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</si>
  <si>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</si>
  <si>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</si>
  <si>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</si>
  <si>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</si>
  <si>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</si>
  <si>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</si>
  <si>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</si>
  <si>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</si>
  <si>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</si>
  <si>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</si>
  <si>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</si>
  <si>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</si>
  <si>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</si>
  <si>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</si>
  <si>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</si>
  <si>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</si>
  <si>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</si>
  <si>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</si>
  <si>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</si>
  <si>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</si>
  <si>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</si>
  <si>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</si>
  <si>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</si>
  <si>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</si>
  <si>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</si>
  <si>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</si>
  <si>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</si>
  <si>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</si>
  <si>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</si>
  <si>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</si>
  <si>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</si>
  <si>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</si>
  <si>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</si>
  <si>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</si>
  <si>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</si>
  <si>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</si>
  <si>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</si>
  <si>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</si>
  <si>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</si>
  <si>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</si>
  <si>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</si>
  <si>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</si>
  <si>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</si>
  <si>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</si>
  <si>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</si>
  <si>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</si>
  <si>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</si>
  <si>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</si>
  <si>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</si>
  <si>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</si>
  <si>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</si>
  <si>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</si>
  <si>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</si>
  <si>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</si>
  <si>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</si>
  <si>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</si>
  <si>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</si>
  <si>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</si>
  <si>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</si>
  <si>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</si>
  <si>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</si>
  <si>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</si>
  <si>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</si>
  <si>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</si>
  <si>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</si>
  <si>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</si>
  <si>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</si>
  <si>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</si>
  <si>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</si>
  <si>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</si>
  <si>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</si>
  <si>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</si>
  <si>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</si>
  <si>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</si>
  <si>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</si>
  <si>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</si>
  <si>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</si>
  <si>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</si>
  <si>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</si>
  <si>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</si>
  <si>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</si>
  <si>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</si>
  <si>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</si>
  <si>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</si>
  <si>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</si>
  <si>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</si>
  <si>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</si>
  <si>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</si>
  <si>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</si>
  <si>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</si>
  <si>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</si>
  <si>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</si>
  <si>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</si>
  <si>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</si>
  <si>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</si>
  <si>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</si>
  <si>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</si>
  <si>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</si>
  <si>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</si>
  <si>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</si>
  <si>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</si>
  <si>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</si>
  <si>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</si>
  <si>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</si>
  <si>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</si>
  <si>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</si>
  <si>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</si>
  <si>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</si>
  <si>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</si>
  <si>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</si>
  <si>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</si>
  <si>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</si>
  <si>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</si>
  <si>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</si>
  <si>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</si>
  <si>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</si>
  <si>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</si>
  <si>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</si>
  <si>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</si>
  <si>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</si>
  <si>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</si>
  <si>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</si>
  <si>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</si>
  <si>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</si>
  <si>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</si>
  <si>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</si>
  <si>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</si>
  <si>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</si>
  <si>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</si>
  <si>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</si>
  <si>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</si>
  <si>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</si>
  <si>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</si>
  <si>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</si>
  <si>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</si>
  <si>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</si>
  <si>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</si>
  <si>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</si>
  <si>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</si>
  <si>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</si>
  <si>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</si>
  <si>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</si>
  <si>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</si>
  <si>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</si>
  <si>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</si>
  <si>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</si>
  <si>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</si>
  <si>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</si>
  <si>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</si>
  <si>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</si>
  <si>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</si>
  <si>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</si>
  <si>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</si>
  <si>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</si>
  <si>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</si>
  <si>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</si>
  <si>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</si>
  <si>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</si>
  <si>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</si>
  <si>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</si>
  <si>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</si>
  <si>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</si>
  <si>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</si>
  <si>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</si>
  <si>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</si>
  <si>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</si>
  <si>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</si>
  <si>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</si>
  <si>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</si>
  <si>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</si>
  <si>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</si>
  <si>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</si>
  <si>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</si>
  <si>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</si>
  <si>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</si>
  <si>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</si>
  <si>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</si>
  <si>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</si>
  <si>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</si>
  <si>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</si>
  <si>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</si>
  <si>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</si>
  <si>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</si>
  <si>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</si>
  <si>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</si>
  <si>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</si>
  <si>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</si>
  <si>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</si>
  <si>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</si>
  <si>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</si>
  <si>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</si>
  <si>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</si>
  <si>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</si>
  <si>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</si>
  <si>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</si>
  <si>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</si>
  <si>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</si>
  <si>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</si>
  <si>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</si>
  <si>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</si>
  <si>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</si>
  <si>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</si>
  <si>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</si>
  <si>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</si>
  <si>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</si>
  <si>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</si>
  <si>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</si>
  <si>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</si>
  <si>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</si>
  <si>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</si>
  <si>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</si>
  <si>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</si>
  <si>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</si>
  <si>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</si>
  <si>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</si>
  <si>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</si>
  <si>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</si>
  <si>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</si>
  <si>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</si>
  <si>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</si>
  <si>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</si>
  <si>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</si>
  <si>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</si>
  <si>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</si>
  <si>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</si>
  <si>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</si>
  <si>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</si>
  <si>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</si>
  <si>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</si>
  <si>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</si>
  <si>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</si>
  <si>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</si>
  <si>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</si>
  <si>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</si>
  <si>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</si>
  <si>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</si>
  <si>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</si>
  <si>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</si>
  <si>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</si>
  <si>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</si>
  <si>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</si>
  <si>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</si>
  <si>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</si>
  <si>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</si>
  <si>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</si>
  <si>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</si>
  <si>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</si>
  <si>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</si>
  <si>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</si>
  <si>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</si>
  <si>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</si>
  <si>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</si>
  <si>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</si>
  <si>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</si>
  <si>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</si>
  <si>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</si>
  <si>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</si>
  <si>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</si>
  <si>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</si>
  <si>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</si>
  <si>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</si>
  <si>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</si>
  <si>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</si>
  <si>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</si>
  <si>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</si>
  <si>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</si>
  <si>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</si>
  <si>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</si>
  <si>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</si>
  <si>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</si>
  <si>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</si>
  <si>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</si>
  <si>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</si>
  <si>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</si>
  <si>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</si>
  <si>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</si>
  <si>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</si>
  <si>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</si>
  <si>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</si>
  <si>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</si>
  <si>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</si>
  <si>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</si>
  <si>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</si>
  <si>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</si>
  <si>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</si>
  <si>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</si>
  <si>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</si>
  <si>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</si>
  <si>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</si>
  <si>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</si>
  <si>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</si>
  <si>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</si>
  <si>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</si>
  <si>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</si>
  <si>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</si>
  <si>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</si>
  <si>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</si>
  <si>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</si>
  <si>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</si>
  <si>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</si>
  <si>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</si>
  <si>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</si>
  <si>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</si>
  <si>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</si>
  <si>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</si>
  <si>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</si>
  <si>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</si>
  <si>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</si>
  <si>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</si>
  <si>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</si>
  <si>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</si>
  <si>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</si>
  <si>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</si>
  <si>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</si>
  <si>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</si>
  <si>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</si>
  <si>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</si>
  <si>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</si>
  <si>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</si>
  <si>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</si>
  <si>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</si>
  <si>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</si>
  <si>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</si>
  <si>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</si>
  <si>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</si>
  <si>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</si>
  <si>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</si>
  <si>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</si>
  <si>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</si>
  <si>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</si>
  <si>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</si>
  <si>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</si>
  <si>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</si>
  <si>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</si>
  <si>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</si>
  <si>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</si>
  <si>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</si>
  <si>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</si>
  <si>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</si>
  <si>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</si>
  <si>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</si>
  <si>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</si>
  <si>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</si>
  <si>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</si>
  <si>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</si>
  <si>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</si>
  <si>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</si>
  <si>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</si>
  <si>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</si>
  <si>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</si>
  <si>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</si>
  <si>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</si>
  <si>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</si>
  <si>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</si>
  <si>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</si>
  <si>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</si>
  <si>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</si>
  <si>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</si>
  <si>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</si>
  <si>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</si>
  <si>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</si>
  <si>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</si>
  <si>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</si>
  <si>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</si>
  <si>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</si>
  <si>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</si>
  <si>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</si>
  <si>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</si>
  <si>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</si>
  <si>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</si>
  <si>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</si>
  <si>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</si>
  <si>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</si>
  <si>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</si>
  <si>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</si>
  <si>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</si>
  <si>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</si>
  <si>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</si>
  <si>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</si>
  <si>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</si>
  <si>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</si>
  <si>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</si>
  <si>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</si>
  <si>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</si>
  <si>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</si>
  <si>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</si>
  <si>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</si>
  <si>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</si>
  <si>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</si>
  <si>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</si>
  <si>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</si>
  <si>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</si>
  <si>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</si>
  <si>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</si>
  <si>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</si>
  <si>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</si>
  <si>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</si>
  <si>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</si>
  <si>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</si>
  <si>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</si>
  <si>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</si>
  <si>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</si>
  <si>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</si>
  <si>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</si>
  <si>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</si>
  <si>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</si>
  <si>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</si>
  <si>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</si>
  <si>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</si>
  <si>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</si>
  <si>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</si>
  <si>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</si>
  <si>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</si>
  <si>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</si>
  <si>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</si>
  <si>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</si>
  <si>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</si>
  <si>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</si>
  <si>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</si>
  <si>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</si>
  <si>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</si>
  <si>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</si>
  <si>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</si>
  <si>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</si>
  <si>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</si>
  <si>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</si>
  <si>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</si>
  <si>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</si>
  <si>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</si>
  <si>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</si>
  <si>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</si>
  <si>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</si>
  <si>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</si>
  <si>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</si>
  <si>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</si>
  <si>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</si>
  <si>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</si>
  <si>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</si>
  <si>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</si>
  <si>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</si>
  <si>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</si>
  <si>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</si>
  <si>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</si>
  <si>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</si>
  <si>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</si>
  <si>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</si>
  <si>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</si>
  <si>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</si>
  <si>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</si>
  <si>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</si>
  <si>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</si>
  <si>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</si>
  <si>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</si>
  <si>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</si>
  <si>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</si>
  <si>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</si>
  <si>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</si>
  <si>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</si>
  <si>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</si>
  <si>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</si>
  <si>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</si>
  <si>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</si>
  <si>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</si>
  <si>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</si>
  <si>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</si>
  <si>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</si>
  <si>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</si>
  <si>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</si>
  <si>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</si>
  <si>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</si>
  <si>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</si>
  <si>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</si>
  <si>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</si>
  <si>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</si>
  <si>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</si>
  <si>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</si>
  <si>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</si>
  <si>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</si>
  <si>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</si>
  <si>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</si>
  <si>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</si>
  <si>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</si>
  <si>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</si>
  <si>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</si>
  <si>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</si>
  <si>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</si>
  <si>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</si>
  <si>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</si>
  <si>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</si>
  <si>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</si>
  <si>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</si>
  <si>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</si>
  <si>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</si>
  <si>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</si>
  <si>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</si>
  <si>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</si>
  <si>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</si>
  <si>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</si>
  <si>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</si>
  <si>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</si>
  <si>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</si>
  <si>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</si>
  <si>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</si>
  <si>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</si>
  <si>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</si>
  <si>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</si>
  <si>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</si>
  <si>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</si>
  <si>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</si>
  <si>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</si>
  <si>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</si>
  <si>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</si>
  <si>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</si>
  <si>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</si>
  <si>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</si>
  <si>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</si>
  <si>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</si>
  <si>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</si>
  <si>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</si>
  <si>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</si>
  <si>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</si>
  <si>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</si>
  <si>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</si>
  <si>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</si>
  <si>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</si>
  <si>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</si>
  <si>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</si>
  <si>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</si>
  <si>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</si>
  <si>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</si>
  <si>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</si>
  <si>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</si>
  <si>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</si>
  <si>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</si>
  <si>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</si>
  <si>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</si>
  <si>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</si>
  <si>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</si>
  <si>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</si>
  <si>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</si>
  <si>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</si>
  <si>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</si>
  <si>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</si>
  <si>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</si>
  <si>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</si>
  <si>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</si>
  <si>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</si>
  <si>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</si>
  <si>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</si>
  <si>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</si>
  <si>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</si>
  <si>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</si>
  <si>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</si>
  <si>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</si>
  <si>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</si>
  <si>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</si>
  <si>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</si>
  <si>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</si>
  <si>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</si>
  <si>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</si>
  <si>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</si>
  <si>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</si>
  <si>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</si>
  <si>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</si>
  <si>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</si>
  <si>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</si>
  <si>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</si>
  <si>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</si>
  <si>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</si>
  <si>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</si>
  <si>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</si>
  <si>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</si>
  <si>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</si>
  <si>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</si>
  <si>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</si>
  <si>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</si>
  <si>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</si>
  <si>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</si>
  <si>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</si>
  <si>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</si>
  <si>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</si>
  <si>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</si>
  <si>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</si>
  <si>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</si>
  <si>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</si>
  <si>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</si>
  <si>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</si>
  <si>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</si>
  <si>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</si>
  <si>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</si>
  <si>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</si>
  <si>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</si>
  <si>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</si>
  <si>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</si>
  <si>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</si>
  <si>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</si>
  <si>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</si>
  <si>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</si>
  <si>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</si>
  <si>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</si>
  <si>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</si>
  <si>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</si>
  <si>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</si>
  <si>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</si>
  <si>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</si>
  <si>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</si>
  <si>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</si>
  <si>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</si>
  <si>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</si>
  <si>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</si>
  <si>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</si>
  <si>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</si>
  <si>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</si>
  <si>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</si>
  <si>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</si>
  <si>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</si>
  <si>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</si>
  <si>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</si>
  <si>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</si>
  <si>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</si>
  <si>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</si>
  <si>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</si>
  <si>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</si>
  <si>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</si>
  <si>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</si>
  <si>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</si>
  <si>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</si>
  <si>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</si>
  <si>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</si>
  <si>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</si>
  <si>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</si>
  <si>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</si>
  <si>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</si>
  <si>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</si>
  <si>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</si>
  <si>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</si>
  <si>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</si>
  <si>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</si>
  <si>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</si>
  <si>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</si>
  <si>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</si>
  <si>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</si>
  <si>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</si>
  <si>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</si>
  <si>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</si>
  <si>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</si>
  <si>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</si>
  <si>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</si>
  <si>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</si>
  <si>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</si>
  <si>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</si>
  <si>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</si>
  <si>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</si>
  <si>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</si>
  <si>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</si>
  <si>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</si>
  <si>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</si>
  <si>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</si>
  <si>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</si>
  <si>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</si>
  <si>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</si>
  <si>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</si>
  <si>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</si>
  <si>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</si>
  <si>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</si>
  <si>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</si>
  <si>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</si>
  <si>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</si>
  <si>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</si>
  <si>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</si>
  <si>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</si>
  <si>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</si>
  <si>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</si>
  <si>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</si>
  <si>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</si>
  <si>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</si>
  <si>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</si>
  <si>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</si>
  <si>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</si>
  <si>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</si>
  <si>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</si>
  <si>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</si>
  <si>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</si>
  <si>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</si>
  <si>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</si>
  <si>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</si>
  <si>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</si>
  <si>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</si>
  <si>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</si>
  <si>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</si>
  <si>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</si>
  <si>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</si>
  <si>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</si>
  <si>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</si>
  <si>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</si>
  <si>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</si>
  <si>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</si>
  <si>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</si>
  <si>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</si>
  <si>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</si>
  <si>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</si>
  <si>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</si>
  <si>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</si>
  <si>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</si>
  <si>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</si>
  <si>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</si>
  <si>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</si>
  <si>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</si>
  <si>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</si>
  <si>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</si>
  <si>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</si>
  <si>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</si>
  <si>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</si>
  <si>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</si>
  <si>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</si>
  <si>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</si>
  <si>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</si>
  <si>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</si>
  <si>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</si>
  <si>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</si>
  <si>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</si>
  <si>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</si>
  <si>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</si>
  <si>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</si>
  <si>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</si>
  <si>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</si>
  <si>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</si>
  <si>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</si>
  <si>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</si>
  <si>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</si>
  <si>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</si>
  <si>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</si>
  <si>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</si>
  <si>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</si>
  <si>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</si>
  <si>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</si>
  <si>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</si>
  <si>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</si>
  <si>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</si>
  <si>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</si>
  <si>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</si>
  <si>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</si>
  <si>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</si>
  <si>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</si>
  <si>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</si>
  <si>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</si>
  <si>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</si>
  <si>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</si>
  <si>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</si>
  <si>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</si>
  <si>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</si>
  <si>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</si>
  <si>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</si>
  <si>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</si>
  <si>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</si>
  <si>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</si>
  <si>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</si>
  <si>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</si>
  <si>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</si>
  <si>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</si>
  <si>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</si>
  <si>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</si>
  <si>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</si>
  <si>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</si>
  <si>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</si>
  <si>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</si>
  <si>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</si>
  <si>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</si>
  <si>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</si>
  <si>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</si>
  <si>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</si>
  <si>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</si>
  <si>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</si>
  <si>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</si>
  <si>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</si>
  <si>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</si>
  <si>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</si>
  <si>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</si>
  <si>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</si>
  <si>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</si>
  <si>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</si>
  <si>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</si>
  <si>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</si>
  <si>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</si>
  <si>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</si>
  <si>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</si>
  <si>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</si>
  <si>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</si>
  <si>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</si>
  <si>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</si>
  <si>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</si>
  <si>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</si>
  <si>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</si>
  <si>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</si>
  <si>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</si>
  <si>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</si>
  <si>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</si>
  <si>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</si>
  <si>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</si>
  <si>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</si>
  <si>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</si>
  <si>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</si>
  <si>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</si>
  <si>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</si>
  <si>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</si>
  <si>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</si>
  <si>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</si>
  <si>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</si>
  <si>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</si>
  <si>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</si>
  <si>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</si>
  <si>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</si>
  <si>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</si>
  <si>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</si>
  <si>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</si>
  <si>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</si>
  <si>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</si>
  <si>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</si>
  <si>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</si>
  <si>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</si>
  <si>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</si>
  <si>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</si>
  <si>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</si>
  <si>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</si>
  <si>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</si>
  <si>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</si>
  <si>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</si>
  <si>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</si>
  <si>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</si>
  <si>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</si>
  <si>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</si>
  <si>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</si>
  <si>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</si>
  <si>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</si>
  <si>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</si>
  <si>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</si>
  <si>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</si>
  <si>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</si>
  <si>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</si>
  <si>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</si>
  <si>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</si>
  <si>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</si>
  <si>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</si>
  <si>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</si>
  <si>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</si>
  <si>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</si>
  <si>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</si>
  <si>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</si>
  <si>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</si>
  <si>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</si>
  <si>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</si>
  <si>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</si>
  <si>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</si>
  <si>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</si>
  <si>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</si>
  <si>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</si>
  <si>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</si>
  <si>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</si>
  <si>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</si>
  <si>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</si>
  <si>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</si>
  <si>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</si>
  <si>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</si>
  <si>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</si>
  <si>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</si>
  <si>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</si>
  <si>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</si>
  <si>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</si>
  <si>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</si>
  <si>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</si>
  <si>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</si>
  <si>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</si>
  <si>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</si>
  <si>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</si>
  <si>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</si>
  <si>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</si>
  <si>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</si>
  <si>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</si>
  <si>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</si>
  <si>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</si>
  <si>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</si>
  <si>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</si>
  <si>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</si>
  <si>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</si>
  <si>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</si>
  <si>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</si>
  <si>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</si>
  <si>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</si>
  <si>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</si>
  <si>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</si>
  <si>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</si>
  <si>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</si>
  <si>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</si>
  <si>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</si>
  <si>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</si>
  <si>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</si>
  <si>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</si>
  <si>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</si>
  <si>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</si>
  <si>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</si>
  <si>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</si>
  <si>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</si>
  <si>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</si>
  <si>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</si>
  <si>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</si>
  <si>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</si>
  <si>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</si>
  <si>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</si>
  <si>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</si>
  <si>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</si>
  <si>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</si>
  <si>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</si>
  <si>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</si>
  <si>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</si>
  <si>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</si>
  <si>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</si>
  <si>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</si>
  <si>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</si>
  <si>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</si>
  <si>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</si>
  <si>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</si>
  <si>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</si>
  <si>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</si>
  <si>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</si>
  <si>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</si>
  <si>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</si>
  <si>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</si>
  <si>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</si>
  <si>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</si>
  <si>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</si>
  <si>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</si>
  <si>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</si>
  <si>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</si>
  <si>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</si>
  <si>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</si>
  <si>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</si>
  <si>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</si>
  <si>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</si>
  <si>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</si>
  <si>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</si>
  <si>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</si>
  <si>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</si>
  <si>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</si>
  <si>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</si>
  <si>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</si>
  <si>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</si>
  <si>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</si>
  <si>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</si>
  <si>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</si>
  <si>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</si>
  <si>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</si>
  <si>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</si>
  <si>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</si>
  <si>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</si>
  <si>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</si>
  <si>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</si>
  <si>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</si>
  <si>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</si>
  <si>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</si>
  <si>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</si>
  <si>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</si>
  <si>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</si>
  <si>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</si>
  <si>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</si>
  <si>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</si>
  <si>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</si>
  <si>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</si>
  <si>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</si>
  <si>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</si>
  <si>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</si>
  <si>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</si>
  <si>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</si>
  <si>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</si>
  <si>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</si>
  <si>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</si>
  <si>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</si>
  <si>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</si>
  <si>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</si>
  <si>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</si>
  <si>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</si>
  <si>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</si>
  <si>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</si>
  <si>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</si>
  <si>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</si>
  <si>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</si>
  <si>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</si>
  <si>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</si>
  <si>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</si>
  <si>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</si>
  <si>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</si>
  <si>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</si>
  <si>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</si>
  <si>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</si>
  <si>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</si>
  <si>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</si>
  <si>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</si>
  <si>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</si>
  <si>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</si>
  <si>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</si>
  <si>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</si>
  <si>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</si>
  <si>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</si>
  <si>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</si>
  <si>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</si>
  <si>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</si>
  <si>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</si>
  <si>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</si>
  <si>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</si>
  <si>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</si>
  <si>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</si>
  <si>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</si>
  <si>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</si>
  <si>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</si>
  <si>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</si>
  <si>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</si>
  <si>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</si>
  <si>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</si>
  <si>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</si>
  <si>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</si>
  <si>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</si>
  <si>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</si>
  <si>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</si>
  <si>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</si>
  <si>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</si>
  <si>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</si>
  <si>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</si>
  <si>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</si>
  <si>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</si>
  <si>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</si>
  <si>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</si>
  <si>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</si>
  <si>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</si>
  <si>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</si>
  <si>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</si>
  <si>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</si>
  <si>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</si>
  <si>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</si>
  <si>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</si>
  <si>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</si>
  <si>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</si>
  <si>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</si>
  <si>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</si>
  <si>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</si>
  <si>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</si>
  <si>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</si>
  <si>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</si>
  <si>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</si>
  <si>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</si>
  <si>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</si>
  <si>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</si>
  <si>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</si>
  <si>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</si>
  <si>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</si>
  <si>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</si>
  <si>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</si>
  <si>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</si>
  <si>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</si>
  <si>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</si>
  <si>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</si>
  <si>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</si>
  <si>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</si>
  <si>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</si>
  <si>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</si>
  <si>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</si>
  <si>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</si>
  <si>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</si>
  <si>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</si>
  <si>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</si>
  <si>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</si>
  <si>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</si>
  <si>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</si>
  <si>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</si>
  <si>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</si>
  <si>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</si>
  <si>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</si>
  <si>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</si>
  <si>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</si>
  <si>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</si>
  <si>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</si>
  <si>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</si>
  <si>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</si>
  <si>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</si>
  <si>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</si>
  <si>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</si>
  <si>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</si>
  <si>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</si>
  <si>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</si>
  <si>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</si>
  <si>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</si>
  <si>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</si>
  <si>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</si>
  <si>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</si>
  <si>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</si>
  <si>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</si>
  <si>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</si>
  <si>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</si>
  <si>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</si>
  <si>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</si>
  <si>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</si>
  <si>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</si>
  <si>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</si>
  <si>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</si>
  <si>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</si>
  <si>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</si>
  <si>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</si>
  <si>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</si>
  <si>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</si>
  <si>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</si>
  <si>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</si>
  <si>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</si>
  <si>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</si>
  <si>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</si>
  <si>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</si>
  <si>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</si>
  <si>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</si>
  <si>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</si>
  <si>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</si>
  <si>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</si>
  <si>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</si>
  <si>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</si>
  <si>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</si>
  <si>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</si>
  <si>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</si>
  <si>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</si>
  <si>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</si>
  <si>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</si>
  <si>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</si>
  <si>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</si>
  <si>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</si>
  <si>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</si>
  <si>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</si>
  <si>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</si>
  <si>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</si>
  <si>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</si>
  <si>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</si>
  <si>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</si>
  <si>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</si>
  <si>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</si>
  <si>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</si>
  <si>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</si>
  <si>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</si>
  <si>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</si>
  <si>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</si>
  <si>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</si>
  <si>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</si>
  <si>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</si>
  <si>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</si>
  <si>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</si>
  <si>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</si>
  <si>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</si>
  <si>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</si>
  <si>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</si>
  <si>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</si>
  <si>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</si>
  <si>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</si>
  <si>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</si>
  <si>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</si>
  <si>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</si>
  <si>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</si>
  <si>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</si>
  <si>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</si>
  <si>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</si>
  <si>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</si>
  <si>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</si>
  <si>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</si>
  <si>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</si>
  <si>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</si>
  <si>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</si>
  <si>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</si>
  <si>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</si>
  <si>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</si>
  <si>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</si>
  <si>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</si>
  <si>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</si>
  <si>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</si>
  <si>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</si>
  <si>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</si>
  <si>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</si>
  <si>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</si>
  <si>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</si>
  <si>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</si>
  <si>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</si>
  <si>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</si>
  <si>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</si>
  <si>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</si>
  <si>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</si>
  <si>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</si>
  <si>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</si>
  <si>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</si>
  <si>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</si>
  <si>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</si>
  <si>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</si>
  <si>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</si>
  <si>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</si>
  <si>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</si>
  <si>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</si>
  <si>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</si>
  <si>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</si>
  <si>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</si>
  <si>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</si>
  <si>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</si>
  <si>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</si>
  <si>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</si>
  <si>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</si>
  <si>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</si>
  <si>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</si>
  <si>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</si>
  <si>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</si>
  <si>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</si>
  <si>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</si>
  <si>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</si>
  <si>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</si>
  <si>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</si>
  <si>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</si>
  <si>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</si>
  <si>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</si>
  <si>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</si>
  <si>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</si>
  <si>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</si>
  <si>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</si>
  <si>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</si>
  <si>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</si>
  <si>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</si>
  <si>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</si>
  <si>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</si>
  <si>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</si>
  <si>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</si>
  <si>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</si>
  <si>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</si>
  <si>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</si>
  <si>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</si>
  <si>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</si>
  <si>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</si>
  <si>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</si>
  <si>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</si>
  <si>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</si>
  <si>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</si>
  <si>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</si>
  <si>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</si>
  <si>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</si>
  <si>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</si>
  <si>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</si>
  <si>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</si>
  <si>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</si>
  <si>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</si>
  <si>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</si>
  <si>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</si>
  <si>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</si>
  <si>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</si>
  <si>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</si>
  <si>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</si>
  <si>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</si>
  <si>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</si>
  <si>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</si>
  <si>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</si>
  <si>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</si>
  <si>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</si>
  <si>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</si>
  <si>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</si>
  <si>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</si>
  <si>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</si>
  <si>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</si>
  <si>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</si>
  <si>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</si>
  <si>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</si>
  <si>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</si>
  <si>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</si>
  <si>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</si>
  <si>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</si>
  <si>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</si>
  <si>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</si>
  <si>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</si>
  <si>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</si>
  <si>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</si>
  <si>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</si>
  <si>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</si>
  <si>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</si>
  <si>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</si>
  <si>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</si>
  <si>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</si>
  <si>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</si>
  <si>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</si>
  <si>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</si>
  <si>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</si>
  <si>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</si>
  <si>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</si>
  <si>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</si>
  <si>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</si>
  <si>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</si>
  <si>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</si>
  <si>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</si>
  <si>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</si>
  <si>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</si>
  <si>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</si>
  <si>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</si>
  <si>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</si>
  <si>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</si>
  <si>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</si>
  <si>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</si>
  <si>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</si>
  <si>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</si>
  <si>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</si>
  <si>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</si>
  <si>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</si>
  <si>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</si>
  <si>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</si>
  <si>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</si>
  <si>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</si>
  <si>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</si>
  <si>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</si>
  <si>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</si>
  <si>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</si>
  <si>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</si>
  <si>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</si>
  <si>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</si>
  <si>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</si>
  <si>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</si>
  <si>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</si>
  <si>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</si>
  <si>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</si>
  <si>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</si>
  <si>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</si>
  <si>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</si>
  <si>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</si>
  <si>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</si>
  <si>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</si>
  <si>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</si>
  <si>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</si>
  <si>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</si>
  <si>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</si>
  <si>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</si>
  <si>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</si>
  <si>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</si>
  <si>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</si>
  <si>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</si>
  <si>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</si>
  <si>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</si>
  <si>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</si>
  <si>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</si>
  <si>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</si>
  <si>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</si>
  <si>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</si>
  <si>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</si>
  <si>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</si>
  <si>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</si>
  <si>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</si>
  <si>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</si>
  <si>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</si>
  <si>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</si>
  <si>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</si>
  <si>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</si>
  <si>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</si>
  <si>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</si>
  <si>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</si>
  <si>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</si>
  <si>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</si>
  <si>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</si>
  <si>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</si>
  <si>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</si>
  <si>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</si>
  <si>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</si>
  <si>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</si>
  <si>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</si>
  <si>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</si>
  <si>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</si>
  <si>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</si>
  <si>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</si>
  <si>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</si>
  <si>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</si>
  <si>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</si>
  <si>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</si>
  <si>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</si>
  <si>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</si>
  <si>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</si>
  <si>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</si>
  <si>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</si>
  <si>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</si>
  <si>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</si>
  <si>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</si>
  <si>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</si>
  <si>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</si>
  <si>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</si>
  <si>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</si>
  <si>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</si>
  <si>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</si>
  <si>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</si>
  <si>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</si>
  <si>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</si>
  <si>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</si>
  <si>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</si>
  <si>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</si>
  <si>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</si>
  <si>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</si>
  <si>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</si>
  <si>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</si>
  <si>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</si>
  <si>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</si>
  <si>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</si>
  <si>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</si>
  <si>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</si>
  <si>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</si>
  <si>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</si>
  <si>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</si>
  <si>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</si>
  <si>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</si>
  <si>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</si>
  <si>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</si>
  <si>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</si>
  <si>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</si>
  <si>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</si>
  <si>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</si>
  <si>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</si>
  <si>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</si>
  <si>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</si>
  <si>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</si>
  <si>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</si>
  <si>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</si>
  <si>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</si>
  <si>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</si>
  <si>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</si>
  <si>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</si>
  <si>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</si>
  <si>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</si>
  <si>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</si>
  <si>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</si>
  <si>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</si>
  <si>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</si>
  <si>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</si>
  <si>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</si>
  <si>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</si>
  <si>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</si>
  <si>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</si>
  <si>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</si>
  <si>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</si>
  <si>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</si>
  <si>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</si>
  <si>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</si>
  <si>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</si>
  <si>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</si>
  <si>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</si>
  <si>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</si>
  <si>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</si>
  <si>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</si>
  <si>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</si>
  <si>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</si>
  <si>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</si>
  <si>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</si>
  <si>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</si>
  <si>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</si>
  <si>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</si>
  <si>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</si>
  <si>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</si>
  <si>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</si>
  <si>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</si>
  <si>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</si>
  <si>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</si>
  <si>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</si>
  <si>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</si>
  <si>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</si>
  <si>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</si>
  <si>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</si>
  <si>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</si>
  <si>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</si>
  <si>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</si>
  <si>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</si>
  <si>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</si>
  <si>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</si>
  <si>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</si>
  <si>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</si>
  <si>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</si>
  <si>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</si>
  <si>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</si>
  <si>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</si>
  <si>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</si>
  <si>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</si>
  <si>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</si>
  <si>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</si>
  <si>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</si>
  <si>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</si>
  <si>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</si>
  <si>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</si>
  <si>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</si>
  <si>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</si>
  <si>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</si>
  <si>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</si>
  <si>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</si>
  <si>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</si>
  <si>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</si>
  <si>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</si>
  <si>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</si>
  <si>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</si>
  <si>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</si>
  <si>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</si>
  <si>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</si>
  <si>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</si>
  <si>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</si>
  <si>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</si>
  <si>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</si>
  <si>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</si>
  <si>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</si>
  <si>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</si>
  <si>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</si>
  <si>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</si>
  <si>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</si>
  <si>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</si>
  <si>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</si>
  <si>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</si>
  <si>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</si>
  <si>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</si>
  <si>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</si>
  <si>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</si>
  <si>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</si>
  <si>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</si>
  <si>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</si>
  <si>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</si>
  <si>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</si>
  <si>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</si>
  <si>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</si>
  <si>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</si>
  <si>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</si>
  <si>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</si>
  <si>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</si>
  <si>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</si>
  <si>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</si>
  <si>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</si>
  <si>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</si>
  <si>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</si>
  <si>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</si>
  <si>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</si>
  <si>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</si>
  <si>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</si>
  <si>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</si>
  <si>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</si>
  <si>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</si>
  <si>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</si>
  <si>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</si>
  <si>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</si>
  <si>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</si>
  <si>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</si>
  <si>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</si>
  <si>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</si>
  <si>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</si>
  <si>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</si>
  <si>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</si>
  <si>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</si>
  <si>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</si>
  <si>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</si>
  <si>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</si>
  <si>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</si>
  <si>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</si>
  <si>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</si>
  <si>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</si>
  <si>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</si>
  <si>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</si>
  <si>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</si>
  <si>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</si>
  <si>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</si>
  <si>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</si>
  <si>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</si>
  <si>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</si>
  <si>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</si>
  <si>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</si>
  <si>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</si>
  <si>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</si>
  <si>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</si>
  <si>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</si>
  <si>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</si>
  <si>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</si>
  <si>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</si>
  <si>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</si>
  <si>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</si>
  <si>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</si>
  <si>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</si>
  <si>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</si>
  <si>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</si>
  <si>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</si>
  <si>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</si>
  <si>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</si>
  <si>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</si>
  <si>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</si>
  <si>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</si>
  <si>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</si>
  <si>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</si>
  <si>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</si>
  <si>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</si>
  <si>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</si>
  <si>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</si>
  <si>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</si>
  <si>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</si>
  <si>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</si>
  <si>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</si>
  <si>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</si>
  <si>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</si>
  <si>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</si>
  <si>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</si>
  <si>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</si>
  <si>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</si>
  <si>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</si>
  <si>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</si>
  <si>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</si>
  <si>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</si>
  <si>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</si>
  <si>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</si>
  <si>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</si>
  <si>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</si>
  <si>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</si>
  <si>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</si>
  <si>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</si>
  <si>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</si>
  <si>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</si>
  <si>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</si>
  <si>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</si>
  <si>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</si>
  <si>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</si>
  <si>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</si>
  <si>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</si>
  <si>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</si>
  <si>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</si>
  <si>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</si>
  <si>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</si>
  <si>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</si>
  <si>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</si>
  <si>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</si>
  <si>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</si>
  <si>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</si>
  <si>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</si>
  <si>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</si>
  <si>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</si>
  <si>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</si>
  <si>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</si>
  <si>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</si>
  <si>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</si>
  <si>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</si>
  <si>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</si>
  <si>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</si>
  <si>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</si>
  <si>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</si>
  <si>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</si>
  <si>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</si>
  <si>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</si>
  <si>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</si>
  <si>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</si>
  <si>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</si>
  <si>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</si>
  <si>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</si>
  <si>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</si>
  <si>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</si>
  <si>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</si>
  <si>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</si>
  <si>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</si>
  <si>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</si>
  <si>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</si>
  <si>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</si>
  <si>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</si>
  <si>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</si>
  <si>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</si>
  <si>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</si>
  <si>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</si>
  <si>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</si>
  <si>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</si>
  <si>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</si>
  <si>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</si>
  <si>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</si>
  <si>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</si>
  <si>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</si>
  <si>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</si>
  <si>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</si>
  <si>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</si>
  <si>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</si>
  <si>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</si>
  <si>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</si>
  <si>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</si>
  <si>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</si>
  <si>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</si>
  <si>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</si>
  <si>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</si>
  <si>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</si>
  <si>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</si>
  <si>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</si>
  <si>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</si>
  <si>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</si>
  <si>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</si>
  <si>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</si>
  <si>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</si>
  <si>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</si>
  <si>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</si>
  <si>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</si>
  <si>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</si>
  <si>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</si>
  <si>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</si>
  <si>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</si>
  <si>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</si>
  <si>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</si>
  <si>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</si>
  <si>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</si>
  <si>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</si>
  <si>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</si>
  <si>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</si>
  <si>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</si>
  <si>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</si>
  <si>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</si>
  <si>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</si>
  <si>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</si>
  <si>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</si>
  <si>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</si>
  <si>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</si>
  <si>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</si>
  <si>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</si>
  <si>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</si>
  <si>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</si>
  <si>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</si>
  <si>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</si>
  <si>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</si>
  <si>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</si>
  <si>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</si>
  <si>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</si>
  <si>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</si>
  <si>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</si>
  <si>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</si>
  <si>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</si>
  <si>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</si>
  <si>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</si>
  <si>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</si>
  <si>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</si>
  <si>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</si>
  <si>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</si>
  <si>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</si>
  <si>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</si>
  <si>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</si>
  <si>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</si>
  <si>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</si>
  <si>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</si>
  <si>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</si>
  <si>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</si>
  <si>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</si>
  <si>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</si>
  <si>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</si>
  <si>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</si>
  <si>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</si>
  <si>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</si>
  <si>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</si>
  <si>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</si>
  <si>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</si>
  <si>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</si>
  <si>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</si>
  <si>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</si>
  <si>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</si>
  <si>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</si>
  <si>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</si>
  <si>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</si>
  <si>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</si>
  <si>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</si>
  <si>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</si>
  <si>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</si>
  <si>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</si>
  <si>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</si>
  <si>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</si>
  <si>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</si>
  <si>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</si>
  <si>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</si>
  <si>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</si>
  <si>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</si>
  <si>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</si>
  <si>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</si>
  <si>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</si>
  <si>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</si>
  <si>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</si>
  <si>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</si>
  <si>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</si>
  <si>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</si>
  <si>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</si>
  <si>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</si>
  <si>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</si>
  <si>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</si>
  <si>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</si>
  <si>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</si>
  <si>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</si>
  <si>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</si>
  <si>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</si>
  <si>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</si>
  <si>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</si>
  <si>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</si>
  <si>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</si>
  <si>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</si>
  <si>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</si>
  <si>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</si>
  <si>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</si>
  <si>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</si>
  <si>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</si>
  <si>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</si>
  <si>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</si>
  <si>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</si>
  <si>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</si>
  <si>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</si>
  <si>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</si>
  <si>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</si>
  <si>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</si>
  <si>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</si>
  <si>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</si>
  <si>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</si>
  <si>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</si>
  <si>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</si>
  <si>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</si>
  <si>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</si>
  <si>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</si>
  <si>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</si>
  <si>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</si>
  <si>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</si>
  <si>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</si>
  <si>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</si>
  <si>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</si>
  <si>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</si>
  <si>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</si>
  <si>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</si>
  <si>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</si>
  <si>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</si>
  <si>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</si>
  <si>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</si>
  <si>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</si>
  <si>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</si>
  <si>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</si>
  <si>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</si>
  <si>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</si>
  <si>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</si>
  <si>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</si>
  <si>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</si>
  <si>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</si>
  <si>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</si>
  <si>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</si>
  <si>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</si>
  <si>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</si>
  <si>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</si>
  <si>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</si>
  <si>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</si>
  <si>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</si>
  <si>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</si>
  <si>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</si>
  <si>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</si>
  <si>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</si>
  <si>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</si>
  <si>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</si>
  <si>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</si>
  <si>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</si>
  <si>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</si>
  <si>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</si>
  <si>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</si>
  <si>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</si>
  <si>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</si>
  <si>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</si>
  <si>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</si>
  <si>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</si>
  <si>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</si>
  <si>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</si>
  <si>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</si>
  <si>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</si>
  <si>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</si>
  <si>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</si>
  <si>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</si>
  <si>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</si>
  <si>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</si>
  <si>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</si>
  <si>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</si>
  <si>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</si>
  <si>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</si>
  <si>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</si>
  <si>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</si>
  <si>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</si>
  <si>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</si>
  <si>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</si>
  <si>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</si>
  <si>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</si>
  <si>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</si>
  <si>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</si>
  <si>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</si>
  <si>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</si>
  <si>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</si>
  <si>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</si>
  <si>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</si>
  <si>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</si>
  <si>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</si>
  <si>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</si>
  <si>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</si>
  <si>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</si>
  <si>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</si>
  <si>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</si>
  <si>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</si>
  <si>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</si>
  <si>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</si>
  <si>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</si>
  <si>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</si>
  <si>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</si>
  <si>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</si>
  <si>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</si>
  <si>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</si>
  <si>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</si>
  <si>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</si>
  <si>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</si>
  <si>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</si>
  <si>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</si>
  <si>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</si>
  <si>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</si>
  <si>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</si>
  <si>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</si>
  <si>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</si>
  <si>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</si>
  <si>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</si>
  <si>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</si>
  <si>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</si>
  <si>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</si>
  <si>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</si>
  <si>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</si>
  <si>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</si>
  <si>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</si>
  <si>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</si>
  <si>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</si>
  <si>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</si>
  <si>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</si>
  <si>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</si>
  <si>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</si>
  <si>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</si>
  <si>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</si>
  <si>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</si>
  <si>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</si>
  <si>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</si>
  <si>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</si>
  <si>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</si>
  <si>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</si>
  <si>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</si>
  <si>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</si>
  <si>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</si>
  <si>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</si>
  <si>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</si>
  <si>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</si>
  <si>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</si>
  <si>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</si>
  <si>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</si>
  <si>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</si>
  <si>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</si>
  <si>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</si>
  <si>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</si>
  <si>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</si>
  <si>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</si>
  <si>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</si>
  <si>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</si>
  <si>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</si>
  <si>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</si>
  <si>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</si>
  <si>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</si>
  <si>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</si>
  <si>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</si>
  <si>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</si>
  <si>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</si>
  <si>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</si>
  <si>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</si>
  <si>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</si>
  <si>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</si>
  <si>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</si>
  <si>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</si>
  <si>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</si>
  <si>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</si>
  <si>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</si>
  <si>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</si>
  <si>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</si>
  <si>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</si>
  <si>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</si>
  <si>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</si>
  <si>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</si>
  <si>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</si>
  <si>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</si>
  <si>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</si>
  <si>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</si>
  <si>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</si>
  <si>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</si>
  <si>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</si>
  <si>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</si>
  <si>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</si>
  <si>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</si>
  <si>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</si>
  <si>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</si>
  <si>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</si>
  <si>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</si>
  <si>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</si>
  <si>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</si>
  <si>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</si>
  <si>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</si>
  <si>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</si>
  <si>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</si>
  <si>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</si>
  <si>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</si>
  <si>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</si>
  <si>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</si>
  <si>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</si>
  <si>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</si>
  <si>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</si>
  <si>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</si>
  <si>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</si>
  <si>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</si>
  <si>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</si>
  <si>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</si>
  <si>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</si>
  <si>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</si>
  <si>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</si>
  <si>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</si>
  <si>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</si>
  <si>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</si>
  <si>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</si>
  <si>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</si>
  <si>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</si>
  <si>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</si>
  <si>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</si>
  <si>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</si>
  <si>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</si>
  <si>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</si>
  <si>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</si>
  <si>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</si>
  <si>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</si>
  <si>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</si>
  <si>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</si>
  <si>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</si>
  <si>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</si>
  <si>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</si>
  <si>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</si>
  <si>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</si>
  <si>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</si>
  <si>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</si>
  <si>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</si>
  <si>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</si>
  <si>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</si>
  <si>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</si>
  <si>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</si>
  <si>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</si>
  <si>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</si>
  <si>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</si>
  <si>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</si>
  <si>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</si>
  <si>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</si>
  <si>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</si>
  <si>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</si>
  <si>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</si>
  <si>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</si>
  <si>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</si>
  <si>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</si>
  <si>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</si>
  <si>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</si>
  <si>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</si>
  <si>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</si>
  <si>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</si>
  <si>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</si>
  <si>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</si>
  <si>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</si>
  <si>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</si>
  <si>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</si>
  <si>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</si>
  <si>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</si>
  <si>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</si>
  <si>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</si>
  <si>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</si>
  <si>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</si>
  <si>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</si>
  <si>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</si>
  <si>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</si>
  <si>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</si>
  <si>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</si>
  <si>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</si>
  <si>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</si>
  <si>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</si>
  <si>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</si>
  <si>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</si>
  <si>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</si>
  <si>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</si>
  <si>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</si>
  <si>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</si>
  <si>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</si>
  <si>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</si>
  <si>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</si>
  <si>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</si>
  <si>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</si>
  <si>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</si>
  <si>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</si>
  <si>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</si>
  <si>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</si>
  <si>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</si>
  <si>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</si>
  <si>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</si>
  <si>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</si>
  <si>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</si>
  <si>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</si>
  <si>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</si>
  <si>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</si>
  <si>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</si>
  <si>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</si>
  <si>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</si>
  <si>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</si>
  <si>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</si>
  <si>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</si>
  <si>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</si>
  <si>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</si>
  <si>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</si>
  <si>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</si>
  <si>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</si>
  <si>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</si>
  <si>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</si>
  <si>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</si>
  <si>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</si>
  <si>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</si>
  <si>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</si>
  <si>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</si>
  <si>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</si>
  <si>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</si>
  <si>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</si>
  <si>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</si>
  <si>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</si>
  <si>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</si>
  <si>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</si>
  <si>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</si>
  <si>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</si>
  <si>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</si>
  <si>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</si>
  <si>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</si>
  <si>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</si>
  <si>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</si>
  <si>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</si>
  <si>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</si>
  <si>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</si>
  <si>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</si>
  <si>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</si>
  <si>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</si>
  <si>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</si>
  <si>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</si>
  <si>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</si>
  <si>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</si>
  <si>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</si>
  <si>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</si>
  <si>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</si>
  <si>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</si>
  <si>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</si>
  <si>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</si>
  <si>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</si>
  <si>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</si>
  <si>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</si>
  <si>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</si>
  <si>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</si>
  <si>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</si>
  <si>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</si>
  <si>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</si>
  <si>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</si>
  <si>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</si>
  <si>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</si>
  <si>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</si>
  <si>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</si>
  <si>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</si>
  <si>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</si>
  <si>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</si>
  <si>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</si>
  <si>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</si>
  <si>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</si>
  <si>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</si>
  <si>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</si>
  <si>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</si>
  <si>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</si>
  <si>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</si>
  <si>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</si>
  <si>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</si>
  <si>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</si>
  <si>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</si>
  <si>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</si>
  <si>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</si>
  <si>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</si>
  <si>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</si>
  <si>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</si>
  <si>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</si>
  <si>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</si>
  <si>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</si>
  <si>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</si>
  <si>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</si>
  <si>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</si>
  <si>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</si>
  <si>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</si>
  <si>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</si>
  <si>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</si>
  <si>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</si>
  <si>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</si>
  <si>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</si>
  <si>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</si>
  <si>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</si>
  <si>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</si>
  <si>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</si>
  <si>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</si>
  <si>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</si>
  <si>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</si>
  <si>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</si>
  <si>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</si>
  <si>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</si>
  <si>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</si>
  <si>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</si>
  <si>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</si>
  <si>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</si>
  <si>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</si>
  <si>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</si>
  <si>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</si>
  <si>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</si>
  <si>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</si>
  <si>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</si>
  <si>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</si>
  <si>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</si>
  <si>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</si>
  <si>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</si>
  <si>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</si>
  <si>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</si>
  <si>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</si>
  <si>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</si>
  <si>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</si>
  <si>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</si>
  <si>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</si>
  <si>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</si>
  <si>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</si>
  <si>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</si>
  <si>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</si>
  <si>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</si>
  <si>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</si>
  <si>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</si>
  <si>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</si>
  <si>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</si>
  <si>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</si>
  <si>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</si>
  <si>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</si>
  <si>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</si>
  <si>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</si>
  <si>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</si>
  <si>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</si>
  <si>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</si>
  <si>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</si>
  <si>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</si>
  <si>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</si>
  <si>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</si>
  <si>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</si>
  <si>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</si>
  <si>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</si>
  <si>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</si>
  <si>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</si>
  <si>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</si>
  <si>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</si>
  <si>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</si>
  <si>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</si>
  <si>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</si>
  <si>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</si>
  <si>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</si>
  <si>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</si>
  <si>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</si>
  <si>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</si>
  <si>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</si>
  <si>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</si>
  <si>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</si>
  <si>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</si>
  <si>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</si>
  <si>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</si>
  <si>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</si>
  <si>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</si>
  <si>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</si>
  <si>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</si>
  <si>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</si>
  <si>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</si>
  <si>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</si>
  <si>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</si>
  <si>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</si>
  <si>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</si>
  <si>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</si>
  <si>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</si>
  <si>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</si>
  <si>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</si>
  <si>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</si>
  <si>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</si>
  <si>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</si>
  <si>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</si>
  <si>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</si>
  <si>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</si>
  <si>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</si>
  <si>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</si>
  <si>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</si>
  <si>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</si>
  <si>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</si>
  <si>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</si>
  <si>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</si>
  <si>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</si>
  <si>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</si>
  <si>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</si>
  <si>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</si>
  <si>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</si>
  <si>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</si>
  <si>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</si>
  <si>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</si>
  <si>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</si>
  <si>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</si>
  <si>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</si>
  <si>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</si>
  <si>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</si>
  <si>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</si>
  <si>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</si>
  <si>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</si>
  <si>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</si>
  <si>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</si>
  <si>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</si>
  <si>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</si>
  <si>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</si>
  <si>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</si>
  <si>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</si>
  <si>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</si>
  <si>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</si>
  <si>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</si>
  <si>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</si>
  <si>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</si>
  <si>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</si>
  <si>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</si>
  <si>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</si>
  <si>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</si>
  <si>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</si>
  <si>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</si>
  <si>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</si>
  <si>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</si>
  <si>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</si>
  <si>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</si>
  <si>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</si>
  <si>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</si>
  <si>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</si>
  <si>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</si>
  <si>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</si>
  <si>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</si>
  <si>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</si>
  <si>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</si>
  <si>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</si>
  <si>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</si>
  <si>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</si>
  <si>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</si>
  <si>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</si>
  <si>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</si>
  <si>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</si>
  <si>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</si>
  <si>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</si>
  <si>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</si>
  <si>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</si>
  <si>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</si>
  <si>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</si>
  <si>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</si>
  <si>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</si>
  <si>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</si>
  <si>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</si>
  <si>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</si>
  <si>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</si>
  <si>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</si>
  <si>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</si>
  <si>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</si>
  <si>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</si>
  <si>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</si>
  <si>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</si>
  <si>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</si>
  <si>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</si>
  <si>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</si>
  <si>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</si>
  <si>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</si>
  <si>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</si>
  <si>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</si>
  <si>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</si>
  <si>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</si>
  <si>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</si>
  <si>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</si>
  <si>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</si>
  <si>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</si>
  <si>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</si>
  <si>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</si>
  <si>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</si>
  <si>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</si>
  <si>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</si>
  <si>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</si>
  <si>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</si>
  <si>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</si>
  <si>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</si>
  <si>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</si>
  <si>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</si>
  <si>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</si>
  <si>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</si>
  <si>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</si>
  <si>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</si>
  <si>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</si>
  <si>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</si>
  <si>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</si>
  <si>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</si>
  <si>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</si>
  <si>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</si>
  <si>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</si>
  <si>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</si>
  <si>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</si>
  <si>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</si>
  <si>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</si>
  <si>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</si>
  <si>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</si>
  <si>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</si>
  <si>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</si>
  <si>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</si>
  <si>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</si>
  <si>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</si>
  <si>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</si>
  <si>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</si>
  <si>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</si>
  <si>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</si>
  <si>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</si>
  <si>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</si>
  <si>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</si>
  <si>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</si>
  <si>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</si>
  <si>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</si>
  <si>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</si>
  <si>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</si>
  <si>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</si>
  <si>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</si>
  <si>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</si>
  <si>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</si>
  <si>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</si>
  <si>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</si>
  <si>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</si>
  <si>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</si>
  <si>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</si>
  <si>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</si>
  <si>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</si>
  <si>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</si>
  <si>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</si>
  <si>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</si>
  <si>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</si>
  <si>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</si>
  <si>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</si>
  <si>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</si>
  <si>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</si>
  <si>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</si>
  <si>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</si>
  <si>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</si>
  <si>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</si>
  <si>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</si>
  <si>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</si>
  <si>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</si>
  <si>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</si>
  <si>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</si>
  <si>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</si>
  <si>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</si>
  <si>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</si>
  <si>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</si>
  <si>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</si>
  <si>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</si>
  <si>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</si>
  <si>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</si>
  <si>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</si>
  <si>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</si>
  <si>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</si>
  <si>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</si>
  <si>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</si>
  <si>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</si>
  <si>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</si>
  <si>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</si>
  <si>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</si>
  <si>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</si>
  <si>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</si>
  <si>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</si>
  <si>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</si>
  <si>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</si>
  <si>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</si>
  <si>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</si>
  <si>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</si>
  <si>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</si>
  <si>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</si>
  <si>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</si>
  <si>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</si>
  <si>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</si>
  <si>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</si>
  <si>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</si>
  <si>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</si>
  <si>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</si>
  <si>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</si>
  <si>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</si>
  <si>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</si>
  <si>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</si>
  <si>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</si>
  <si>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</si>
  <si>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</si>
  <si>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</si>
  <si>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</si>
  <si>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</si>
  <si>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</si>
  <si>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</si>
  <si>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</si>
  <si>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</si>
  <si>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</si>
  <si>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</si>
  <si>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</si>
  <si>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</si>
  <si>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</si>
  <si>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</si>
  <si>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</si>
  <si>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</si>
  <si>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</si>
  <si>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</si>
  <si>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</si>
  <si>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</si>
  <si>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</si>
  <si>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</si>
  <si>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</si>
  <si>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</si>
  <si>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</si>
  <si>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</si>
  <si>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</si>
  <si>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</si>
  <si>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</si>
  <si>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</si>
  <si>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</si>
  <si>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</si>
  <si>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</si>
  <si>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</si>
  <si>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</si>
  <si>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</si>
  <si>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</si>
  <si>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</si>
  <si>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</si>
  <si>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</si>
  <si>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</si>
  <si>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</si>
  <si>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</si>
  <si>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</si>
  <si>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</si>
  <si>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</si>
  <si>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</si>
  <si>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</si>
  <si>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</si>
  <si>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</si>
  <si>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</si>
  <si>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</si>
  <si>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</si>
  <si>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</si>
  <si>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</si>
  <si>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</si>
  <si>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</si>
  <si>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</si>
  <si>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</si>
  <si>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</si>
  <si>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</si>
  <si>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</si>
  <si>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</si>
  <si>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</si>
  <si>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</si>
  <si>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</si>
  <si>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</si>
  <si>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</si>
  <si>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</si>
  <si>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</si>
  <si>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</si>
  <si>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</si>
  <si>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</si>
  <si>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</si>
  <si>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</si>
  <si>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</si>
  <si>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</si>
  <si>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</si>
  <si>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</si>
  <si>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</si>
  <si>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</si>
  <si>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</si>
  <si>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</si>
  <si>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</si>
  <si>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</si>
  <si>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</si>
  <si>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</si>
  <si>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</si>
  <si>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</si>
  <si>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</si>
  <si>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</si>
  <si>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</si>
  <si>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</si>
  <si>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</si>
  <si>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</si>
  <si>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</si>
  <si>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</si>
  <si>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</si>
  <si>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</si>
  <si>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</si>
  <si>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</si>
  <si>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</si>
  <si>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</si>
  <si>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</si>
  <si>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</si>
  <si>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</si>
  <si>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</si>
  <si>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</si>
  <si>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</si>
  <si>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</si>
  <si>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</si>
  <si>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</si>
  <si>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</si>
  <si>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</si>
  <si>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</si>
  <si>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</si>
  <si>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</si>
  <si>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</si>
  <si>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</si>
  <si>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</si>
  <si>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</si>
  <si>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</si>
  <si>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</si>
  <si>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</si>
  <si>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</si>
  <si>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</si>
  <si>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</si>
  <si>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</si>
  <si>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</si>
  <si>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</si>
  <si>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</si>
  <si>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</si>
  <si>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</si>
  <si>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</si>
  <si>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</si>
  <si>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</si>
  <si>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</si>
  <si>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</si>
  <si>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</si>
  <si>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</si>
  <si>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</si>
  <si>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</si>
  <si>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</si>
  <si>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</si>
  <si>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</si>
  <si>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</si>
  <si>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</si>
  <si>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</si>
  <si>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</si>
  <si>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</si>
  <si>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</si>
  <si>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</si>
  <si>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</si>
  <si>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</si>
  <si>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</si>
  <si>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</si>
  <si>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</si>
  <si>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</si>
  <si>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</si>
  <si>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</si>
  <si>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</si>
  <si>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</si>
  <si>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</si>
  <si>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</si>
  <si>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</si>
  <si>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</si>
  <si>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</si>
  <si>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</si>
  <si>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</si>
  <si>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</si>
  <si>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</si>
  <si>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</si>
  <si>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</si>
  <si>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</si>
  <si>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</si>
  <si>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</si>
  <si>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</si>
  <si>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</si>
  <si>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</si>
  <si>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</si>
  <si>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</si>
  <si>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</si>
  <si>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</si>
  <si>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</si>
  <si>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</si>
  <si>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</si>
  <si>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</si>
  <si>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</si>
  <si>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</si>
  <si>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</si>
  <si>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</si>
  <si>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</si>
  <si>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</si>
  <si>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</si>
  <si>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</si>
  <si>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</si>
  <si>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</si>
  <si>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</si>
  <si>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</si>
  <si>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</si>
  <si>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</si>
  <si>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</si>
  <si>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</si>
  <si>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</si>
  <si>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</si>
  <si>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</si>
  <si>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</si>
  <si>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</si>
  <si>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</si>
  <si>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</si>
  <si>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</si>
  <si>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</si>
  <si>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</si>
  <si>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</si>
  <si>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</si>
  <si>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</si>
  <si>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</si>
  <si>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</si>
  <si>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</si>
  <si>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</si>
  <si>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</si>
  <si>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</si>
  <si>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</si>
  <si>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</si>
  <si>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</si>
  <si>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</si>
  <si>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</si>
  <si>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</si>
  <si>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</si>
  <si>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</si>
  <si>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</si>
  <si>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</si>
  <si>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</si>
  <si>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</si>
  <si>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</si>
  <si>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</si>
  <si>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</si>
  <si>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</si>
  <si>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</si>
  <si>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</si>
  <si>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</si>
  <si>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</si>
  <si>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</si>
  <si>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</si>
  <si>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</si>
  <si>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</si>
  <si>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</si>
  <si>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</si>
  <si>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</si>
  <si>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</si>
  <si>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</si>
  <si>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</si>
  <si>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</si>
  <si>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</si>
  <si>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</si>
  <si>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</si>
  <si>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</si>
  <si>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</si>
  <si>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</si>
  <si>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</si>
  <si>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</si>
  <si>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</si>
  <si>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</si>
  <si>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</si>
  <si>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</si>
  <si>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</si>
  <si>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</si>
  <si>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</si>
  <si>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</si>
  <si>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</si>
  <si>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</si>
  <si>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</si>
  <si>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</si>
  <si>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</si>
  <si>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</si>
  <si>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</si>
  <si>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</si>
  <si>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</si>
  <si>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</si>
  <si>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</si>
  <si>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</si>
  <si>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</si>
  <si>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</si>
  <si>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</si>
  <si>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</si>
  <si>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</si>
  <si>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</si>
  <si>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</si>
  <si>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</si>
  <si>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</si>
  <si>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</si>
  <si>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</si>
  <si>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</si>
  <si>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</si>
  <si>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</si>
  <si>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</si>
  <si>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</si>
  <si>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</si>
  <si>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</si>
  <si>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</si>
  <si>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</si>
  <si>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</si>
  <si>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</si>
  <si>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</si>
  <si>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</si>
  <si>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</si>
  <si>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</si>
  <si>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</si>
  <si>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</si>
  <si>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</si>
  <si>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</si>
  <si>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</si>
  <si>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</si>
  <si>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</si>
  <si>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</si>
  <si>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</si>
  <si>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</si>
  <si>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</si>
  <si>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</si>
  <si>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</si>
  <si>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</si>
  <si>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</si>
  <si>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</si>
  <si>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</si>
  <si>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</si>
  <si>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</si>
  <si>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</si>
  <si>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</si>
  <si>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</si>
  <si>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</si>
  <si>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</si>
  <si>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</si>
  <si>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</si>
  <si>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</si>
  <si>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</si>
  <si>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</si>
  <si>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</si>
  <si>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</si>
  <si>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</si>
  <si>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</si>
  <si>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</si>
  <si>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</si>
  <si>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</si>
  <si>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</si>
  <si>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</si>
  <si>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</si>
  <si>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</si>
  <si>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</si>
  <si>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</si>
  <si>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</si>
  <si>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</si>
  <si>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</si>
  <si>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</si>
  <si>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</si>
  <si>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</si>
  <si>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</si>
  <si>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</si>
  <si>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</si>
  <si>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</si>
  <si>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</si>
  <si>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</si>
  <si>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</si>
  <si>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</si>
  <si>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</si>
  <si>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</si>
  <si>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</si>
  <si>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</si>
  <si>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</si>
  <si>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</si>
  <si>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</si>
  <si>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</si>
  <si>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</si>
  <si>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</si>
  <si>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</si>
  <si>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</si>
  <si>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</si>
  <si>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</si>
  <si>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</si>
  <si>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</si>
  <si>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</si>
  <si>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</si>
  <si>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</si>
  <si>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</si>
  <si>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</si>
  <si>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</si>
  <si>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</si>
  <si>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</si>
  <si>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</si>
  <si>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</si>
  <si>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</si>
  <si>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</si>
  <si>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</si>
  <si>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</si>
  <si>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</si>
  <si>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</si>
  <si>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</si>
  <si>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</si>
  <si>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</si>
  <si>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</si>
  <si>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</si>
  <si>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</si>
  <si>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</si>
  <si>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</si>
  <si>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</si>
  <si>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</si>
  <si>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</si>
  <si>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</si>
  <si>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</si>
  <si>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</si>
  <si>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</si>
  <si>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</si>
  <si>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</si>
  <si>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</si>
  <si>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</si>
  <si>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</si>
  <si>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</si>
  <si>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</si>
  <si>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</si>
  <si>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</si>
  <si>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</si>
  <si>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</si>
  <si>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</si>
  <si>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</si>
  <si>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</si>
  <si>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</si>
  <si>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</si>
  <si>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</si>
  <si>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</si>
  <si>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</si>
  <si>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</si>
  <si>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</si>
  <si>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</si>
  <si>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</si>
  <si>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</si>
  <si>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</si>
  <si>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</si>
  <si>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</si>
  <si>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</si>
  <si>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</si>
  <si>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</si>
  <si>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</si>
  <si>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</si>
  <si>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</si>
  <si>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</si>
  <si>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</si>
  <si>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</si>
  <si>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</si>
  <si>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</si>
  <si>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</si>
  <si>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</si>
  <si>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</si>
  <si>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</si>
  <si>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</si>
  <si>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</si>
  <si>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</si>
  <si>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</si>
  <si>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</si>
  <si>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</si>
  <si>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</si>
  <si>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</si>
  <si>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</si>
  <si>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</si>
  <si>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</si>
  <si>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</si>
  <si>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</si>
  <si>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</si>
  <si>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</si>
  <si>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</si>
  <si>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</si>
  <si>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</si>
  <si>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</si>
  <si>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</si>
  <si>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</si>
  <si>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</si>
  <si>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</si>
  <si>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</si>
  <si>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</si>
  <si>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</si>
  <si>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</si>
  <si>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</si>
  <si>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</si>
  <si>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</si>
  <si>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</si>
  <si>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</si>
  <si>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</si>
  <si>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</si>
  <si>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</si>
  <si>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</si>
  <si>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</si>
  <si>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</si>
  <si>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</si>
  <si>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</si>
  <si>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</si>
  <si>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</si>
  <si>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</si>
  <si>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</si>
  <si>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</si>
  <si>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</si>
  <si>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</si>
  <si>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</si>
  <si>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</si>
  <si>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</si>
  <si>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</si>
  <si>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</si>
  <si>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</si>
  <si>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</si>
  <si>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</si>
  <si>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</si>
  <si>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</si>
  <si>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</si>
  <si>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</si>
  <si>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</si>
  <si>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</si>
  <si>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</si>
  <si>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</si>
  <si>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</si>
  <si>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</si>
  <si>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</si>
  <si>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</si>
  <si>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</si>
  <si>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</si>
  <si>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</si>
  <si>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</si>
  <si>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</si>
  <si>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</si>
  <si>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</si>
  <si>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</si>
  <si>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</si>
  <si>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</si>
  <si>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</si>
  <si>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</si>
  <si>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</si>
  <si>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</si>
  <si>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</si>
  <si>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</si>
  <si>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</si>
  <si>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</si>
  <si>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</si>
  <si>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</si>
  <si>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</si>
  <si>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</si>
  <si>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</si>
  <si>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</si>
  <si>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</si>
  <si>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</si>
  <si>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</si>
  <si>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</si>
  <si>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</si>
  <si>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</si>
  <si>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</si>
  <si>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</si>
  <si>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</si>
  <si>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</si>
  <si>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</si>
  <si>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</si>
  <si>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</si>
  <si>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</si>
  <si>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</si>
  <si>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</si>
  <si>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</si>
  <si>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</si>
  <si>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</si>
  <si>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</si>
  <si>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</si>
  <si>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</si>
  <si>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</si>
  <si>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</si>
  <si>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</si>
  <si>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</si>
  <si>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</si>
  <si>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</si>
  <si>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</si>
  <si>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</si>
  <si>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</si>
  <si>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</si>
  <si>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</si>
  <si>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</si>
  <si>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</si>
  <si>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</si>
  <si>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</si>
  <si>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</si>
  <si>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</si>
  <si>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</si>
  <si>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</si>
  <si>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</si>
  <si>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</si>
  <si>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</si>
  <si>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</si>
  <si>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</si>
  <si>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</si>
  <si>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</si>
  <si>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</si>
  <si>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</si>
  <si>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</si>
  <si>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</si>
  <si>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</si>
  <si>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</si>
  <si>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</si>
  <si>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</si>
  <si>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</si>
  <si>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</si>
  <si>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</si>
  <si>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</si>
  <si>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</si>
  <si>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</si>
  <si>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</si>
  <si>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</si>
  <si>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</si>
  <si>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</si>
  <si>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</si>
  <si>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</si>
  <si>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</si>
  <si>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</si>
  <si>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</si>
  <si>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</si>
  <si>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</si>
  <si>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</si>
  <si>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</si>
  <si>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</si>
  <si>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</si>
  <si>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</si>
  <si>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</si>
  <si>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</si>
  <si>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</si>
  <si>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</si>
  <si>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</si>
  <si>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</si>
  <si>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</si>
  <si>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</si>
  <si>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</si>
  <si>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</si>
  <si>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</si>
  <si>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</si>
  <si>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</si>
  <si>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</si>
  <si>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</si>
  <si>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</si>
  <si>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</si>
  <si>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</si>
  <si>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</si>
  <si>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</si>
  <si>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</si>
  <si>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</si>
  <si>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</si>
  <si>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</si>
  <si>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</si>
  <si>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</si>
  <si>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</si>
  <si>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</si>
  <si>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</si>
  <si>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</si>
  <si>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</si>
  <si>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</si>
  <si>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</si>
  <si>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</si>
  <si>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</si>
  <si>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</si>
  <si>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</si>
  <si>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</si>
  <si>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</si>
  <si>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</si>
  <si>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</si>
  <si>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</si>
  <si>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</si>
  <si>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</si>
  <si>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</si>
  <si>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</si>
  <si>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</si>
  <si>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</si>
  <si>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</si>
  <si>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</si>
  <si>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</si>
  <si>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</si>
  <si>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</si>
  <si>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</si>
  <si>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</si>
  <si>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</si>
  <si>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</si>
  <si>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</si>
  <si>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</si>
  <si>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</si>
  <si>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</si>
  <si>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</si>
  <si>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</si>
  <si>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</si>
  <si>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</si>
  <si>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</si>
  <si>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</si>
  <si>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</si>
  <si>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</si>
  <si>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</si>
  <si>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</si>
  <si>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</si>
  <si>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</si>
  <si>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</si>
  <si>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</si>
  <si>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</si>
  <si>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</si>
  <si>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</si>
  <si>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</si>
  <si>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</si>
  <si>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</si>
  <si>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</si>
  <si>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</si>
  <si>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</si>
  <si>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</si>
  <si>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</si>
  <si>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</si>
  <si>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</si>
  <si>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</si>
  <si>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</si>
  <si>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</si>
  <si>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</si>
  <si>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</si>
  <si>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</si>
  <si>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</si>
  <si>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</si>
  <si>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</si>
  <si>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</si>
  <si>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</si>
  <si>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</si>
  <si>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</si>
  <si>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</si>
  <si>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</si>
  <si>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</si>
  <si>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</si>
  <si>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</si>
  <si>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</si>
  <si>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</si>
  <si>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</si>
  <si>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</si>
  <si>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</si>
  <si>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</si>
  <si>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</si>
  <si>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</si>
  <si>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</si>
  <si>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</si>
  <si>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</si>
  <si>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</si>
  <si>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</si>
  <si>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</si>
  <si>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</si>
  <si>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</si>
  <si>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</si>
  <si>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</si>
  <si>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</si>
  <si>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</si>
  <si>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</si>
  <si>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</si>
  <si>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</si>
  <si>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</si>
  <si>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</si>
  <si>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</si>
  <si>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</si>
  <si>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</si>
  <si>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</si>
  <si>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</si>
  <si>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</si>
  <si>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</si>
  <si>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</si>
  <si>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</si>
  <si>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</si>
  <si>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</si>
  <si>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</si>
  <si>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</si>
  <si>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</si>
  <si>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</si>
  <si>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</si>
  <si>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</si>
  <si>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</si>
  <si>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</si>
  <si>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</si>
  <si>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</si>
  <si>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</si>
  <si>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</si>
  <si>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</si>
  <si>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</si>
  <si>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</si>
  <si>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</si>
  <si>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</si>
  <si>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</si>
  <si>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</si>
  <si>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</si>
  <si>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</si>
  <si>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</si>
  <si>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</si>
  <si>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</si>
  <si>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</si>
  <si>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</si>
  <si>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</si>
  <si>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</si>
  <si>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</si>
  <si>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</si>
  <si>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</si>
  <si>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</si>
  <si>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</si>
  <si>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</si>
  <si>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</si>
  <si>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</si>
  <si>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</si>
  <si>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</si>
  <si>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</si>
  <si>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</si>
  <si>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</si>
  <si>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</si>
  <si>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</si>
  <si>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</si>
  <si>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</si>
  <si>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</si>
  <si>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</si>
  <si>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</si>
  <si>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</si>
  <si>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</si>
  <si>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</si>
  <si>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</si>
  <si>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</si>
  <si>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</si>
  <si>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</si>
  <si>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</si>
  <si>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</si>
  <si>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</si>
  <si>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</si>
  <si>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</si>
  <si>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</si>
  <si>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</si>
  <si>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</si>
  <si>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</si>
  <si>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</si>
  <si>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</si>
  <si>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</si>
  <si>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</si>
  <si>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</si>
  <si>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</si>
  <si>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</si>
  <si>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</si>
  <si>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</si>
  <si>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</si>
  <si>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</si>
  <si>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</si>
  <si>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</si>
  <si>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</si>
  <si>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</si>
  <si>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</si>
  <si>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</si>
  <si>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</si>
  <si>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</si>
  <si>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</si>
  <si>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</si>
  <si>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</si>
  <si>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</si>
  <si>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</si>
  <si>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</si>
  <si>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</si>
  <si>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</si>
  <si>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</si>
  <si>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</si>
  <si>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</si>
  <si>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</si>
  <si>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</si>
  <si>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</si>
  <si>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</si>
  <si>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</si>
  <si>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</si>
  <si>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</si>
  <si>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</si>
  <si>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</si>
  <si>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</si>
  <si>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</si>
  <si>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</si>
  <si>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</si>
  <si>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</si>
  <si>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</si>
  <si>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</si>
  <si>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</si>
  <si>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</si>
  <si>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</si>
  <si>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</si>
  <si>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</si>
  <si>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</si>
  <si>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</si>
  <si>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</si>
  <si>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</si>
  <si>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</si>
  <si>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</si>
  <si>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</si>
  <si>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</si>
  <si>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</si>
  <si>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</si>
  <si>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</si>
  <si>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</si>
  <si>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</si>
  <si>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</si>
  <si>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</si>
  <si>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</si>
  <si>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</si>
  <si>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</si>
  <si>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</si>
  <si>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</si>
  <si>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</si>
  <si>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</si>
  <si>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</si>
  <si>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</si>
  <si>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</si>
  <si>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</si>
  <si>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</si>
  <si>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</si>
  <si>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</si>
  <si>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</si>
  <si>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</si>
  <si>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</si>
  <si>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</si>
  <si>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</si>
  <si>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</si>
  <si>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</si>
  <si>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</si>
  <si>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</si>
  <si>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</si>
  <si>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</si>
  <si>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</si>
  <si>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</si>
  <si>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</si>
  <si>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</si>
  <si>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</si>
  <si>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</si>
  <si>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</si>
  <si>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</si>
  <si>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</si>
  <si>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</si>
  <si>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</si>
  <si>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</si>
  <si>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</si>
  <si>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</si>
  <si>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</si>
  <si>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</si>
  <si>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</si>
  <si>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</si>
  <si>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</si>
  <si>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</si>
  <si>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</si>
  <si>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</si>
  <si>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</si>
  <si>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</si>
  <si>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</si>
  <si>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</si>
  <si>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</si>
  <si>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</si>
  <si>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</si>
  <si>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</si>
  <si>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</si>
  <si>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</si>
  <si>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</si>
  <si>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</si>
  <si>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</si>
  <si>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</si>
  <si>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</si>
  <si>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</si>
  <si>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</si>
  <si>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</si>
  <si>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</si>
  <si>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</si>
  <si>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</si>
  <si>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</si>
  <si>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</si>
  <si>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</si>
  <si>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</si>
  <si>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</si>
  <si>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</si>
  <si>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</si>
  <si>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</si>
  <si>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</si>
  <si>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</si>
  <si>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</si>
  <si>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</si>
  <si>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</si>
  <si>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</si>
  <si>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</si>
  <si>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</si>
  <si>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</si>
  <si>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</si>
  <si>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</si>
  <si>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</si>
  <si>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</si>
  <si>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</si>
  <si>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</si>
  <si>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</si>
  <si>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</si>
  <si>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</si>
  <si>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</si>
  <si>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</si>
  <si>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</si>
  <si>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</si>
  <si>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</si>
  <si>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</si>
  <si>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</si>
  <si>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</si>
  <si>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</si>
  <si>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</si>
  <si>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</si>
  <si>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</si>
  <si>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</si>
  <si>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</si>
  <si>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</si>
  <si>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</si>
  <si>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</si>
  <si>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</si>
  <si>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</si>
  <si>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</si>
  <si>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</si>
  <si>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</si>
  <si>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</si>
  <si>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</si>
  <si>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</si>
  <si>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</si>
  <si>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</si>
  <si>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</si>
  <si>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</si>
  <si>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</si>
  <si>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</si>
  <si>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</si>
  <si>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</si>
  <si>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</si>
  <si>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</si>
  <si>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</si>
  <si>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</si>
  <si>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</si>
  <si>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</si>
  <si>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</si>
  <si>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</si>
  <si>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</si>
  <si>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</si>
  <si>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</si>
  <si>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</si>
  <si>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</si>
  <si>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</si>
  <si>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</si>
  <si>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</si>
  <si>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</si>
  <si>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</si>
  <si>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</si>
  <si>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</si>
  <si>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</si>
  <si>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</si>
  <si>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</si>
  <si>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</si>
  <si>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</si>
  <si>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</si>
  <si>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</si>
  <si>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</si>
  <si>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</si>
  <si>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</si>
  <si>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</si>
  <si>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</si>
  <si>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</si>
  <si>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</si>
  <si>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</si>
  <si>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</si>
  <si>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</si>
  <si>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</si>
  <si>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</si>
  <si>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</si>
  <si>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</si>
  <si>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</si>
  <si>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</si>
  <si>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</si>
  <si>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</si>
  <si>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</si>
  <si>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</si>
  <si>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</si>
  <si>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</si>
  <si>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</si>
  <si>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</si>
  <si>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</si>
  <si>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</si>
  <si>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</si>
  <si>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</si>
  <si>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</si>
  <si>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</si>
  <si>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</si>
  <si>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</si>
  <si>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</si>
  <si>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</si>
  <si>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</si>
  <si>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</si>
  <si>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</si>
  <si>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</si>
  <si>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</si>
  <si>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</si>
  <si>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</si>
  <si>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</si>
  <si>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</si>
  <si>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</si>
  <si>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</si>
  <si>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</si>
  <si>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</si>
  <si>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</si>
  <si>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</si>
  <si>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</si>
  <si>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</si>
  <si>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</si>
  <si>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</si>
  <si>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</si>
  <si>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</si>
  <si>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</si>
  <si>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</si>
  <si>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</si>
  <si>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</si>
  <si>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</si>
  <si>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</si>
  <si>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</si>
  <si>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</si>
  <si>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</si>
  <si>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</si>
  <si>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</si>
  <si>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</si>
  <si>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</si>
  <si>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</si>
  <si>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</si>
  <si>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</si>
  <si>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</si>
  <si>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</si>
  <si>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</si>
  <si>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</si>
  <si>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</si>
  <si>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</si>
  <si>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</si>
  <si>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</si>
  <si>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</si>
  <si>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</si>
  <si>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</si>
  <si>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</si>
  <si>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</si>
  <si>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</si>
  <si>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</si>
  <si>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</si>
  <si>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</si>
  <si>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</si>
  <si>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</si>
  <si>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</si>
  <si>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</si>
  <si>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</si>
  <si>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</si>
  <si>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</si>
  <si>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</si>
  <si>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</si>
  <si>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</si>
  <si>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</si>
  <si>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</si>
  <si>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</si>
  <si>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</si>
  <si>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</si>
  <si>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</si>
  <si>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</si>
  <si>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</si>
  <si>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</si>
  <si>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</si>
  <si>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</si>
  <si>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</si>
  <si>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</si>
  <si>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</si>
  <si>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</si>
  <si>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</si>
  <si>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</si>
  <si>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</si>
  <si>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</si>
  <si>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</si>
  <si>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</si>
  <si>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</si>
  <si>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</si>
  <si>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</si>
  <si>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</si>
  <si>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</si>
  <si>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</si>
  <si>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</si>
  <si>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</si>
  <si>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</si>
  <si>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</si>
  <si>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</si>
  <si>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</si>
  <si>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</si>
  <si>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</si>
  <si>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</si>
  <si>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</si>
  <si>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</si>
  <si>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</si>
  <si>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</si>
  <si>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</si>
  <si>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</si>
  <si>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</si>
  <si>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</si>
  <si>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</si>
  <si>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</si>
  <si>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</si>
  <si>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</si>
  <si>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</si>
  <si>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</si>
  <si>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</si>
  <si>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</si>
  <si>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</si>
  <si>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</si>
  <si>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</si>
  <si>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</si>
  <si>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</si>
  <si>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</si>
  <si>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</si>
  <si>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</si>
  <si>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</si>
  <si>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</si>
  <si>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</si>
  <si>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</si>
  <si>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</si>
  <si>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</si>
  <si>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</si>
  <si>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</si>
  <si>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</si>
  <si>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</si>
  <si>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</si>
  <si>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</si>
  <si>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</si>
  <si>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</si>
  <si>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</si>
  <si>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</si>
  <si>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</si>
  <si>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</si>
  <si>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</si>
  <si>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</si>
  <si>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</si>
  <si>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</si>
  <si>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</si>
  <si>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</si>
  <si>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</si>
  <si>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</si>
  <si>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</si>
  <si>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</si>
  <si>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</si>
  <si>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</si>
  <si>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</si>
  <si>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</si>
  <si>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</si>
  <si>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</si>
  <si>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</si>
  <si>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</si>
  <si>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</si>
  <si>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</si>
  <si>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</si>
  <si>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</si>
  <si>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</si>
  <si>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</si>
  <si>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</si>
  <si>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</si>
  <si>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</si>
  <si>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</si>
  <si>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</si>
  <si>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</si>
  <si>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</si>
  <si>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</si>
  <si>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</si>
  <si>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</si>
  <si>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</si>
  <si>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</si>
  <si>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</si>
  <si>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</si>
  <si>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</si>
  <si>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</si>
  <si>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</si>
  <si>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</si>
  <si>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</si>
  <si>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</si>
  <si>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</si>
  <si>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</si>
  <si>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</si>
  <si>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</si>
  <si>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</si>
  <si>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</si>
  <si>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</si>
  <si>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</si>
  <si>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</si>
  <si>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</si>
  <si>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</si>
  <si>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</si>
  <si>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</si>
  <si>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</si>
  <si>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</si>
  <si>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</si>
  <si>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</si>
  <si>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</si>
  <si>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</si>
  <si>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</si>
  <si>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</si>
  <si>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</si>
  <si>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</si>
  <si>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</si>
  <si>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</si>
  <si>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</si>
  <si>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</si>
  <si>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</si>
  <si>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</si>
  <si>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</si>
  <si>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</si>
  <si>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</si>
  <si>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</si>
  <si>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</si>
  <si>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</si>
  <si>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</si>
  <si>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</si>
  <si>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</si>
  <si>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</si>
  <si>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</si>
  <si>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</si>
  <si>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</si>
  <si>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</si>
  <si>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</si>
  <si>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</si>
  <si>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</si>
  <si>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</si>
  <si>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</si>
  <si>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</si>
  <si>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</si>
  <si>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</si>
  <si>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</si>
  <si>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</si>
  <si>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</si>
  <si>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</si>
  <si>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</si>
  <si>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</si>
  <si>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</si>
  <si>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</si>
  <si>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</si>
  <si>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</si>
  <si>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</si>
  <si>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</si>
  <si>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</si>
  <si>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</si>
  <si>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</si>
  <si>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</si>
  <si>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</si>
  <si>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</si>
  <si>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</si>
  <si>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</si>
  <si>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</si>
  <si>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</si>
  <si>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</si>
  <si>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</si>
  <si>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</si>
  <si>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</si>
  <si>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</si>
  <si>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</si>
  <si>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</si>
  <si>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</si>
  <si>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</si>
  <si>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</si>
  <si>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</si>
  <si>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</si>
  <si>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</si>
  <si>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</si>
  <si>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</si>
  <si>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</si>
  <si>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</si>
  <si>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</si>
  <si>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</si>
  <si>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</si>
  <si>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</si>
  <si>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</si>
  <si>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</si>
  <si>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</si>
  <si>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</si>
  <si>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</si>
  <si>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</si>
  <si>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</si>
  <si>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</si>
  <si>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</si>
  <si>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</si>
  <si>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</si>
  <si>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</si>
  <si>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</si>
  <si>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</si>
  <si>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</si>
  <si>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</si>
  <si>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</si>
  <si>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</si>
  <si>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</si>
  <si>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</si>
  <si>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</si>
  <si>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</si>
  <si>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</si>
  <si>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</si>
  <si>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</si>
  <si>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</si>
  <si>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</si>
  <si>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</si>
  <si>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</si>
  <si>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</si>
  <si>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</si>
  <si>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</si>
  <si>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</si>
  <si>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</si>
  <si>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</si>
  <si>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</si>
  <si>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</si>
  <si>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</si>
  <si>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</si>
  <si>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</si>
  <si>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</si>
  <si>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</si>
  <si>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</si>
  <si>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</si>
  <si>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</si>
  <si>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</si>
  <si>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</si>
  <si>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</si>
  <si>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</si>
  <si>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</si>
  <si>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</si>
  <si>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</si>
  <si>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</si>
  <si>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</si>
  <si>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</si>
  <si>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</si>
  <si>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</si>
  <si>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</si>
  <si>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</si>
  <si>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</si>
  <si>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</si>
  <si>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</si>
  <si>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</si>
  <si>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</si>
  <si>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</si>
  <si>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</si>
  <si>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</si>
  <si>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</si>
  <si>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</si>
  <si>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</si>
  <si>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</si>
  <si>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</si>
  <si>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</si>
  <si>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</si>
  <si>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</si>
  <si>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</si>
  <si>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</si>
  <si>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</si>
  <si>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</si>
  <si>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</si>
  <si>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</si>
  <si>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</si>
  <si>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</si>
  <si>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</si>
  <si>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</si>
  <si>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</si>
  <si>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</si>
  <si>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</si>
  <si>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</si>
  <si>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</si>
  <si>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</si>
  <si>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</si>
  <si>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</si>
  <si>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</si>
  <si>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</si>
  <si>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</si>
  <si>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</si>
  <si>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</si>
  <si>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</si>
  <si>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</si>
  <si>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</si>
  <si>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</si>
  <si>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</si>
  <si>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</si>
  <si>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</si>
  <si>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</si>
  <si>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</si>
  <si>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</si>
  <si>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</si>
  <si>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</si>
  <si>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</si>
  <si>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</si>
  <si>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</si>
  <si>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</si>
  <si>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</si>
  <si>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</si>
  <si>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</si>
  <si>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</si>
  <si>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</si>
  <si>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</si>
  <si>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</si>
  <si>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</si>
  <si>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</si>
  <si>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</si>
  <si>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</si>
  <si>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</si>
  <si>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</si>
  <si>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</si>
  <si>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</si>
  <si>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</si>
  <si>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</si>
  <si>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</si>
  <si>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</si>
  <si>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</si>
  <si>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</si>
  <si>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</si>
  <si>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</si>
  <si>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</si>
  <si>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</si>
  <si>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</si>
  <si>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</si>
  <si>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</si>
  <si>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</si>
  <si>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</si>
  <si>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</si>
  <si>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</si>
  <si>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</si>
  <si>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</si>
  <si>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</si>
  <si>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</si>
  <si>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</si>
  <si>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</si>
  <si>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</si>
  <si>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</si>
  <si>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</si>
  <si>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</si>
  <si>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</si>
  <si>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</si>
  <si>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</si>
  <si>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</si>
  <si>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</si>
  <si>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</si>
  <si>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</si>
  <si>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</si>
  <si>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</si>
  <si>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</si>
  <si>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</si>
  <si>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</si>
  <si>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</si>
  <si>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</si>
  <si>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</si>
  <si>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</si>
  <si>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</si>
  <si>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</si>
  <si>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</si>
  <si>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</si>
  <si>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</si>
  <si>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</si>
  <si>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</si>
  <si>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</si>
  <si>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</si>
  <si>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</si>
  <si>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</si>
  <si>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</si>
  <si>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</si>
  <si>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</si>
  <si>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</si>
  <si>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</si>
  <si>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</si>
  <si>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</si>
  <si>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</si>
  <si>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</si>
  <si>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</si>
  <si>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</si>
  <si>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</si>
  <si>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</si>
  <si>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</si>
  <si>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</si>
  <si>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</si>
  <si>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</si>
  <si>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</si>
  <si>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</si>
  <si>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</si>
  <si>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</si>
  <si>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</si>
  <si>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</si>
  <si>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</si>
  <si>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</si>
  <si>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</si>
  <si>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</si>
  <si>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</si>
  <si>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</si>
  <si>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</si>
  <si>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</si>
  <si>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</si>
  <si>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</si>
  <si>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</si>
  <si>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</si>
  <si>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</si>
  <si>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</si>
  <si>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</si>
  <si>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</si>
  <si>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</si>
  <si>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</si>
  <si>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</si>
  <si>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</si>
  <si>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</si>
  <si>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</si>
  <si>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</si>
  <si>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</si>
  <si>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</si>
  <si>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</si>
  <si>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</si>
  <si>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</si>
  <si>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</si>
  <si>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</si>
  <si>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</si>
  <si>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</si>
  <si>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</si>
  <si>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</si>
  <si>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</si>
  <si>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</si>
  <si>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</si>
  <si>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</si>
  <si>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</si>
  <si>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</si>
  <si>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</si>
  <si>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</si>
  <si>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</si>
  <si>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</si>
  <si>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</si>
  <si>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</si>
  <si>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</si>
  <si>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</si>
  <si>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</si>
  <si>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</si>
  <si>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</si>
  <si>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</si>
  <si>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</si>
  <si>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</si>
  <si>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</si>
  <si>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</si>
  <si>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</si>
  <si>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</si>
  <si>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</si>
  <si>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</si>
  <si>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</si>
  <si>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</si>
  <si>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</si>
  <si>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</si>
  <si>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</si>
  <si>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</si>
  <si>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</si>
  <si>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</si>
  <si>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</si>
  <si>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</si>
  <si>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</si>
  <si>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</si>
  <si>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</si>
  <si>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</si>
  <si>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</si>
  <si>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</si>
  <si>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</si>
  <si>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</si>
  <si>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</si>
  <si>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</si>
  <si>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</si>
  <si>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</si>
  <si>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</si>
  <si>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</si>
  <si>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</si>
  <si>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</si>
  <si>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</si>
  <si>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</si>
  <si>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</si>
  <si>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</si>
  <si>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</si>
  <si>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</si>
  <si>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</si>
  <si>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</si>
  <si>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</si>
  <si>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</si>
  <si>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</si>
  <si>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</si>
  <si>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</si>
  <si>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</si>
  <si>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</si>
  <si>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</si>
  <si>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</si>
  <si>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</si>
  <si>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</si>
  <si>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</si>
  <si>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</si>
  <si>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</si>
  <si>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</si>
  <si>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</si>
  <si>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</si>
  <si>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</si>
  <si>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</si>
  <si>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</si>
  <si>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</si>
  <si>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</si>
  <si>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</si>
  <si>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</si>
  <si>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</si>
  <si>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</si>
  <si>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</si>
  <si>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</si>
  <si>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</si>
  <si>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</si>
  <si>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</si>
  <si>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</si>
  <si>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</si>
  <si>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</si>
  <si>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</si>
  <si>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</si>
  <si>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</si>
  <si>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</si>
  <si>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</si>
  <si>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</si>
  <si>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</si>
  <si>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</si>
  <si>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</si>
  <si>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</si>
  <si>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</si>
  <si>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</si>
  <si>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</si>
  <si>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</si>
  <si>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</si>
  <si>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</si>
  <si>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</si>
  <si>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</si>
  <si>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</si>
  <si>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</si>
  <si>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</si>
  <si>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</si>
  <si>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</si>
  <si>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</si>
  <si>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</si>
  <si>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</si>
  <si>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</si>
  <si>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</si>
  <si>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</si>
  <si>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</si>
  <si>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</si>
  <si>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</si>
  <si>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</si>
  <si>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</si>
  <si>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</si>
  <si>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</si>
  <si>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</si>
  <si>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</si>
  <si>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</si>
  <si>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</si>
  <si>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</si>
  <si>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</si>
  <si>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</si>
  <si>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</si>
  <si>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</si>
  <si>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</si>
  <si>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</si>
  <si>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</si>
  <si>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</si>
  <si>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</si>
  <si>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</si>
  <si>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</si>
  <si>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</si>
  <si>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</si>
  <si>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</si>
  <si>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</si>
  <si>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</si>
  <si>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</si>
  <si>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</si>
  <si>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</si>
  <si>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</si>
  <si>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</si>
  <si>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</si>
  <si>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</si>
  <si>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</si>
  <si>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</si>
  <si>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</si>
  <si>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</si>
  <si>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</si>
  <si>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</si>
  <si>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</si>
  <si>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</si>
  <si>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</si>
  <si>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</si>
  <si>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</si>
  <si>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</si>
  <si>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</si>
  <si>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</si>
  <si>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</si>
  <si>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</si>
  <si>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</si>
  <si>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</si>
  <si>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</si>
  <si>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</si>
  <si>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</si>
  <si>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</si>
  <si>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</si>
  <si>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</si>
  <si>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</si>
  <si>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</si>
  <si>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</si>
  <si>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</si>
  <si>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</si>
  <si>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</si>
  <si>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</si>
  <si>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</si>
  <si>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</si>
  <si>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</si>
  <si>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</si>
  <si>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</si>
  <si>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</si>
  <si>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</si>
  <si>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</si>
  <si>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</si>
  <si>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</si>
  <si>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</si>
  <si>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</si>
  <si>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</si>
  <si>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</si>
  <si>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</si>
  <si>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</si>
  <si>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</si>
  <si>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</si>
  <si>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</si>
  <si>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</si>
  <si>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</si>
  <si>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</si>
  <si>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</si>
  <si>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</si>
  <si>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</si>
  <si>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</si>
  <si>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</si>
  <si>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</si>
  <si>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</si>
  <si>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</si>
  <si>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</si>
  <si>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</si>
  <si>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</si>
  <si>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</si>
  <si>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</si>
  <si>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</si>
  <si>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</si>
  <si>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</si>
  <si>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</si>
  <si>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</si>
  <si>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</si>
  <si>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</si>
  <si>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</si>
  <si>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</si>
  <si>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</si>
  <si>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</si>
  <si>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</si>
  <si>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</si>
  <si>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</si>
  <si>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</si>
  <si>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</si>
  <si>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</si>
  <si>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</si>
  <si>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</si>
  <si>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</si>
  <si>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</si>
  <si>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</si>
  <si>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</si>
  <si>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</si>
  <si>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</si>
  <si>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</si>
  <si>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</si>
  <si>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</si>
  <si>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</si>
  <si>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</si>
  <si>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</si>
  <si>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</si>
  <si>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</si>
  <si>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</si>
  <si>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</si>
  <si>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</si>
  <si>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</si>
  <si>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</si>
  <si>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</si>
  <si>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</si>
  <si>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</si>
  <si>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</si>
  <si>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</si>
  <si>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</si>
  <si>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</si>
  <si>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</si>
  <si>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</si>
  <si>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</si>
  <si>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</si>
  <si>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</si>
  <si>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</si>
  <si>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</si>
  <si>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</si>
  <si>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</si>
  <si>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</si>
  <si>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</si>
  <si>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</si>
  <si>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</si>
  <si>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</si>
  <si>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</si>
  <si>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</si>
  <si>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</si>
  <si>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</si>
  <si>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</si>
  <si>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</si>
  <si>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</si>
  <si>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</si>
  <si>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</si>
  <si>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</si>
  <si>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</si>
  <si>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</si>
  <si>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</si>
  <si>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</si>
  <si>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</si>
  <si>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</si>
  <si>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</si>
  <si>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</si>
  <si>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</si>
  <si>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</si>
  <si>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</si>
  <si>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</si>
  <si>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</si>
  <si>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</si>
  <si>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</si>
  <si>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</si>
  <si>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</si>
  <si>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</si>
  <si>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</si>
  <si>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</si>
  <si>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</si>
  <si>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</si>
  <si>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</si>
  <si>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</si>
  <si>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</si>
  <si>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</si>
  <si>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</si>
  <si>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</si>
  <si>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</si>
  <si>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</si>
  <si>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</si>
  <si>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</si>
  <si>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</si>
  <si>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</si>
  <si>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</si>
  <si>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</si>
  <si>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</si>
  <si>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</si>
  <si>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</si>
  <si>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</si>
  <si>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</si>
  <si>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</si>
  <si>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</si>
  <si>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</si>
  <si>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</si>
  <si>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</si>
  <si>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</si>
  <si>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</si>
  <si>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</si>
  <si>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</si>
  <si>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</si>
  <si>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</si>
  <si>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</si>
  <si>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</si>
  <si>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</si>
  <si>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</si>
  <si>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</si>
  <si>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</si>
  <si>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</si>
  <si>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</si>
  <si>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</si>
  <si>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</si>
  <si>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</si>
  <si>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</si>
  <si>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</si>
  <si>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</si>
  <si>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</si>
  <si>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</si>
  <si>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</si>
  <si>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</si>
  <si>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</si>
  <si>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</si>
  <si>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</si>
  <si>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</si>
  <si>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</si>
  <si>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</si>
  <si>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</si>
  <si>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</si>
  <si>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</si>
  <si>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</si>
  <si>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</si>
  <si>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</si>
  <si>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</si>
  <si>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</si>
  <si>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</si>
  <si>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</si>
  <si>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</si>
  <si>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</si>
  <si>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</si>
  <si>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</si>
  <si>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</si>
  <si>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</si>
  <si>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</si>
  <si>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</si>
  <si>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</si>
  <si>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</si>
  <si>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</si>
  <si>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</si>
  <si>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</si>
  <si>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</si>
  <si>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</si>
  <si>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</si>
  <si>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</si>
  <si>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</si>
  <si>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</si>
  <si>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</si>
  <si>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</si>
  <si>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</si>
  <si>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</si>
  <si>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</si>
  <si>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</si>
  <si>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</si>
  <si>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</si>
  <si>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</si>
  <si>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</si>
  <si>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</si>
  <si>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</si>
  <si>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</si>
  <si>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</si>
  <si>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</si>
  <si>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</si>
  <si>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</si>
  <si>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</si>
  <si>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</si>
  <si>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</si>
  <si>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</si>
  <si>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</si>
  <si>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</si>
  <si>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</si>
  <si>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</si>
  <si>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</si>
  <si>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</si>
  <si>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</si>
  <si>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</si>
  <si>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</si>
  <si>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</si>
  <si>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</si>
  <si>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</si>
  <si>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</si>
  <si>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</si>
  <si>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</si>
  <si>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</si>
  <si>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</si>
  <si>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</si>
  <si>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</si>
  <si>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</si>
  <si>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</si>
  <si>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</si>
  <si>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</si>
  <si>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</si>
  <si>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</si>
  <si>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</si>
  <si>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</si>
  <si>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</si>
  <si>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</si>
  <si>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</si>
  <si>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</si>
  <si>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</si>
  <si>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</si>
  <si>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</si>
  <si>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</si>
  <si>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</si>
  <si>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</si>
  <si>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</si>
  <si>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</si>
  <si>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</si>
  <si>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</si>
  <si>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</si>
  <si>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</si>
  <si>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</si>
  <si>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</si>
  <si>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</si>
  <si>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</si>
  <si>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</si>
  <si>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</si>
  <si>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</si>
  <si>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</si>
  <si>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</si>
  <si>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</si>
  <si>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</si>
  <si>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</si>
  <si>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</si>
  <si>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</si>
  <si>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</si>
  <si>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</si>
  <si>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</si>
  <si>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</si>
  <si>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</si>
  <si>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</si>
  <si>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</si>
  <si>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</si>
  <si>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</si>
  <si>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</si>
  <si>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</si>
  <si>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</si>
  <si>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</si>
  <si>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</si>
  <si>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</si>
  <si>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</si>
  <si>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</si>
  <si>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</si>
  <si>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</si>
  <si>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</si>
  <si>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</si>
  <si>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</si>
  <si>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</si>
  <si>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</si>
  <si>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</si>
  <si>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</si>
  <si>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</si>
  <si>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</si>
  <si>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</si>
  <si>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</si>
  <si>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</si>
  <si>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</si>
  <si>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</si>
  <si>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</si>
  <si>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</si>
  <si>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</si>
  <si>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</si>
  <si>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</si>
  <si>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</si>
  <si>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</si>
  <si>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</si>
  <si>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</si>
  <si>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</si>
  <si>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</si>
  <si>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</si>
  <si>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</si>
  <si>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</si>
  <si>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</si>
  <si>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</si>
  <si>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</si>
  <si>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</si>
  <si>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</si>
  <si>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</si>
  <si>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</si>
  <si>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</si>
  <si>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</si>
  <si>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</si>
  <si>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</si>
  <si>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</si>
  <si>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</si>
  <si>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</si>
  <si>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</si>
  <si>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</si>
  <si>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</si>
  <si>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</si>
  <si>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</si>
  <si>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</si>
  <si>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</si>
  <si>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</si>
  <si>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</si>
  <si>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</si>
  <si>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</si>
  <si>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</si>
  <si>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</si>
  <si>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</si>
  <si>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</si>
  <si>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</si>
  <si>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</si>
  <si>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</si>
  <si>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</si>
  <si>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</si>
  <si>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</si>
  <si>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</si>
  <si>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</si>
  <si>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</si>
  <si>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</si>
  <si>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</si>
  <si>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</si>
  <si>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</si>
  <si>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</si>
  <si>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</si>
  <si>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</si>
  <si>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</si>
  <si>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</si>
  <si>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</si>
  <si>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</si>
  <si>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</si>
  <si>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</si>
  <si>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</si>
  <si>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</si>
  <si>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</si>
  <si>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</si>
  <si>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</si>
  <si>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</si>
  <si>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</si>
  <si>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</si>
  <si>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</si>
  <si>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</si>
  <si>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</si>
  <si>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</si>
  <si>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</si>
  <si>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</si>
  <si>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</si>
  <si>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</si>
  <si>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</si>
  <si>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</si>
  <si>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</si>
  <si>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</si>
  <si>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</si>
  <si>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</si>
  <si>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</si>
  <si>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</si>
  <si>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</si>
  <si>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</si>
  <si>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</si>
  <si>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</si>
  <si>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</si>
  <si>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</si>
  <si>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</si>
  <si>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</si>
  <si>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</si>
  <si>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</si>
  <si>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</si>
  <si>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</si>
  <si>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</si>
  <si>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</si>
  <si>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</si>
  <si>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</si>
  <si>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</si>
  <si>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</si>
  <si>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</si>
  <si>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</si>
  <si>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</si>
  <si>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</si>
  <si>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</si>
  <si>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</si>
  <si>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</si>
  <si>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</si>
  <si>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</si>
  <si>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</si>
  <si>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</si>
  <si>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</si>
  <si>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</si>
  <si>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</si>
  <si>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</si>
  <si>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</si>
  <si>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</si>
  <si>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</si>
  <si>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</si>
  <si>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</si>
  <si>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</si>
  <si>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</si>
  <si>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</si>
  <si>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</si>
  <si>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</si>
  <si>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</si>
  <si>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</si>
  <si>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</si>
  <si>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</si>
  <si>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</si>
  <si>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</si>
  <si>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</si>
  <si>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</si>
  <si>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</si>
  <si>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</si>
  <si>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</si>
  <si>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</si>
  <si>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</si>
  <si>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</si>
  <si>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</si>
  <si>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</si>
  <si>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</si>
  <si>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</si>
  <si>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</si>
  <si>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</si>
  <si>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</si>
  <si>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</si>
  <si>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</si>
  <si>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</si>
  <si>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</si>
  <si>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</si>
  <si>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</si>
  <si>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</si>
  <si>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</si>
  <si>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</si>
  <si>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</si>
  <si>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</si>
  <si>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</si>
  <si>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</si>
  <si>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</si>
  <si>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</si>
  <si>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</si>
  <si>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</si>
  <si>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</si>
  <si>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</si>
  <si>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</si>
  <si>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</si>
  <si>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</si>
  <si>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</si>
  <si>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</si>
  <si>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</si>
  <si>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</si>
  <si>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</si>
  <si>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</si>
  <si>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</si>
  <si>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</si>
  <si>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</si>
  <si>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</si>
  <si>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</si>
  <si>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</si>
  <si>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</si>
  <si>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</si>
  <si>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</si>
  <si>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</si>
  <si>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</si>
  <si>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</si>
  <si>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</si>
  <si>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</si>
  <si>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</si>
  <si>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</si>
  <si>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</si>
  <si>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</si>
  <si>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</si>
  <si>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</si>
  <si>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</si>
  <si>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</si>
  <si>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</si>
  <si>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</si>
  <si>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</si>
  <si>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</si>
  <si>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</si>
  <si>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</si>
  <si>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</si>
  <si>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</si>
  <si>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</si>
  <si>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</si>
  <si>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</si>
  <si>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</si>
  <si>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</si>
  <si>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</si>
  <si>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</si>
  <si>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</si>
  <si>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</si>
  <si>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</si>
  <si>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</si>
  <si>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</si>
  <si>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</si>
  <si>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</si>
  <si>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</si>
  <si>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</si>
  <si>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</si>
  <si>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</si>
  <si>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</si>
  <si>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</si>
  <si>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</si>
  <si>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</si>
  <si>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</si>
  <si>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</si>
  <si>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</si>
  <si>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</si>
  <si>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</si>
  <si>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</si>
  <si>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</si>
  <si>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</si>
  <si>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</si>
  <si>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</si>
  <si>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</si>
  <si>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</si>
  <si>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</si>
  <si>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</si>
  <si>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</si>
  <si>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</si>
  <si>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</si>
  <si>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</si>
  <si>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</si>
  <si>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</si>
  <si>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</si>
  <si>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</si>
  <si>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</si>
  <si>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</si>
  <si>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</si>
  <si>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</si>
  <si>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</si>
  <si>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</si>
  <si>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</si>
  <si>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</si>
  <si>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</si>
  <si>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</si>
  <si>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</si>
  <si>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</si>
  <si>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</si>
  <si>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</si>
  <si>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</si>
  <si>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</si>
  <si>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</si>
  <si>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</si>
  <si>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</si>
  <si>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</si>
  <si>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</si>
  <si>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</si>
  <si>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</si>
  <si>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</si>
  <si>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</si>
  <si>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</si>
  <si>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</si>
  <si>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</si>
  <si>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</si>
  <si>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</si>
  <si>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</si>
  <si>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</si>
  <si>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</si>
  <si>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</si>
  <si>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</si>
  <si>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</si>
  <si>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</si>
  <si>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</si>
  <si>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</si>
  <si>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</si>
  <si>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</si>
  <si>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</si>
  <si>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</si>
  <si>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</si>
  <si>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</si>
  <si>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</si>
  <si>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</si>
  <si>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</si>
  <si>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</si>
  <si>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</si>
  <si>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</si>
  <si>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</si>
  <si>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</si>
  <si>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</si>
  <si>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</si>
  <si>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</si>
  <si>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</si>
  <si>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</si>
  <si>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</si>
  <si>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</si>
  <si>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</si>
  <si>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</si>
  <si>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</si>
  <si>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</si>
  <si>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</si>
  <si>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</si>
  <si>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</si>
  <si>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</si>
  <si>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</si>
  <si>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</si>
  <si>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</si>
  <si>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</si>
  <si>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</si>
  <si>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</si>
  <si>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</si>
  <si>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</si>
  <si>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</si>
  <si>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</si>
  <si>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</si>
  <si>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</si>
  <si>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</si>
  <si>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</si>
  <si>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</si>
  <si>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</si>
  <si>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</si>
  <si>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</si>
  <si>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</si>
  <si>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</si>
  <si>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</si>
  <si>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</si>
  <si>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</si>
  <si>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</si>
  <si>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</si>
  <si>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</si>
  <si>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</si>
  <si>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</si>
  <si>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</si>
  <si>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</si>
  <si>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</si>
  <si>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</si>
  <si>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</si>
  <si>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</si>
  <si>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</si>
  <si>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</si>
  <si>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</si>
  <si>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</si>
  <si>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</si>
  <si>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</si>
  <si>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</si>
  <si>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</si>
  <si>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</si>
  <si>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</si>
  <si>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</si>
  <si>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</si>
  <si>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</si>
  <si>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</si>
  <si>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</si>
  <si>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</si>
  <si>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</si>
  <si>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</si>
  <si>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</si>
  <si>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</si>
  <si>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</si>
  <si>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</si>
  <si>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</si>
  <si>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</si>
  <si>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</si>
  <si>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</si>
  <si>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</si>
  <si>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</si>
  <si>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</si>
  <si>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</si>
  <si>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</si>
  <si>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</si>
  <si>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</si>
  <si>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</si>
  <si>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</si>
  <si>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</si>
  <si>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</si>
  <si>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</si>
  <si>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</si>
  <si>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</si>
  <si>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</si>
  <si>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</si>
  <si>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</si>
  <si>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</si>
  <si>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</si>
  <si>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</si>
  <si>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</si>
  <si>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</si>
  <si>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</si>
  <si>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</si>
  <si>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</si>
  <si>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</si>
  <si>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</si>
  <si>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</si>
  <si>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</si>
  <si>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</si>
  <si>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</si>
  <si>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</si>
  <si>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</si>
  <si>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</si>
  <si>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</si>
  <si>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</si>
  <si>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</si>
  <si>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</si>
  <si>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</si>
  <si>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</si>
  <si>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</si>
  <si>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</si>
  <si>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</si>
  <si>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</si>
  <si>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</si>
  <si>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</si>
  <si>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</si>
  <si>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</si>
  <si>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</si>
  <si>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</si>
  <si>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</si>
  <si>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</si>
  <si>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</si>
  <si>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</si>
  <si>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</si>
  <si>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</si>
  <si>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</si>
  <si>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</si>
  <si>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</si>
  <si>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</si>
  <si>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</si>
  <si>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</si>
  <si>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</si>
  <si>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</si>
  <si>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</si>
  <si>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</si>
  <si>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</si>
  <si>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</si>
  <si>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</si>
  <si>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</si>
  <si>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</si>
  <si>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</si>
  <si>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</si>
  <si>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</si>
  <si>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</si>
  <si>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</si>
  <si>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</si>
  <si>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</si>
  <si>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</si>
  <si>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</si>
  <si>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</si>
  <si>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</si>
  <si>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</si>
  <si>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</si>
  <si>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</si>
  <si>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</si>
  <si>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</si>
  <si>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</si>
  <si>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</si>
  <si>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</si>
  <si>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</si>
  <si>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</si>
  <si>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</si>
  <si>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</si>
  <si>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</si>
  <si>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</si>
  <si>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</si>
  <si>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</si>
  <si>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</si>
  <si>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</si>
  <si>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</si>
  <si>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</si>
  <si>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</si>
  <si>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</si>
  <si>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</si>
  <si>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</si>
  <si>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</si>
  <si>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</si>
  <si>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</si>
  <si>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</si>
  <si>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</si>
  <si>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</si>
  <si>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</si>
  <si>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</si>
  <si>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</si>
  <si>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</si>
  <si>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</si>
  <si>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</si>
  <si>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</si>
  <si>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</si>
  <si>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</si>
  <si>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</si>
  <si>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</si>
  <si>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</si>
  <si>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</si>
  <si>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</si>
  <si>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</si>
  <si>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</si>
  <si>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</si>
  <si>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</si>
  <si>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</si>
  <si>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</si>
  <si>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</si>
  <si>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</si>
  <si>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</si>
  <si>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</si>
  <si>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</si>
  <si>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</si>
  <si>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</si>
  <si>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</si>
  <si>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</si>
  <si>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</si>
  <si>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</si>
  <si>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</si>
  <si>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</si>
  <si>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</si>
  <si>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</si>
  <si>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</si>
  <si>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</si>
  <si>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</si>
  <si>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</si>
  <si>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</si>
  <si>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</si>
  <si>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</si>
  <si>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</si>
  <si>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</si>
  <si>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</si>
  <si>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</si>
  <si>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</si>
  <si>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</si>
  <si>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</si>
  <si>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</si>
  <si>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</si>
  <si>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</si>
  <si>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</si>
  <si>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</si>
  <si>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</si>
  <si>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</si>
  <si>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</si>
  <si>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</si>
  <si>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</si>
  <si>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</si>
  <si>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</si>
  <si>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</si>
  <si>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</si>
  <si>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</si>
  <si>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</si>
  <si>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</si>
  <si>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</si>
  <si>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</si>
  <si>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</si>
  <si>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</si>
  <si>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</si>
  <si>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</si>
  <si>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</si>
  <si>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</si>
  <si>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</si>
  <si>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</si>
  <si>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</si>
  <si>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</si>
  <si>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</si>
  <si>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</si>
  <si>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</si>
  <si>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</si>
  <si>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</si>
  <si>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</si>
  <si>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</si>
  <si>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</si>
  <si>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</si>
  <si>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</si>
  <si>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</si>
  <si>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</si>
  <si>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</si>
  <si>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</si>
  <si>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</si>
  <si>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</si>
  <si>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</si>
  <si>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</si>
  <si>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</si>
  <si>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</si>
  <si>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</si>
  <si>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</si>
  <si>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</si>
  <si>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</si>
  <si>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</si>
  <si>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</si>
  <si>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</si>
  <si>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</si>
  <si>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</si>
  <si>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</si>
  <si>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</si>
  <si>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</si>
  <si>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</si>
  <si>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</si>
  <si>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</si>
  <si>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</si>
  <si>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</si>
  <si>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</si>
  <si>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</si>
  <si>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</si>
  <si>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</si>
  <si>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</si>
  <si>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</si>
  <si>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</si>
  <si>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</si>
  <si>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</si>
  <si>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</si>
  <si>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</si>
  <si>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</si>
  <si>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</si>
  <si>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</si>
  <si>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</si>
  <si>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</si>
  <si>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</si>
  <si>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</si>
  <si>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</si>
  <si>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</si>
  <si>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</si>
  <si>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</si>
  <si>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</si>
  <si>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</si>
  <si>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</si>
  <si>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</si>
  <si>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</si>
  <si>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</si>
  <si>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</si>
  <si>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</si>
  <si>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</si>
  <si>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</si>
  <si>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</si>
  <si>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</si>
  <si>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</si>
  <si>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</si>
  <si>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</si>
  <si>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</si>
  <si>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</si>
  <si>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</si>
  <si>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</si>
  <si>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</si>
  <si>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</si>
  <si>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</si>
  <si>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</si>
  <si>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</si>
  <si>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</si>
  <si>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</si>
  <si>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</si>
  <si>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</si>
  <si>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</si>
  <si>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</si>
  <si>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</si>
  <si>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</si>
  <si>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</si>
  <si>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</si>
  <si>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</si>
  <si>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</si>
  <si>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</si>
  <si>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</si>
  <si>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</si>
  <si>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</si>
  <si>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</si>
  <si>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</si>
  <si>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</si>
  <si>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</si>
  <si>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</si>
  <si>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</si>
  <si>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</si>
  <si>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</si>
  <si>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</si>
  <si>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</si>
  <si>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</si>
  <si>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</si>
  <si>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</si>
  <si>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</si>
  <si>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</si>
  <si>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</si>
  <si>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</si>
  <si>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</si>
  <si>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</si>
  <si>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</si>
  <si>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</si>
  <si>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</si>
  <si>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</si>
  <si>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</si>
  <si>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</si>
  <si>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</si>
  <si>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</si>
  <si>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</si>
  <si>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</si>
  <si>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</si>
  <si>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</si>
  <si>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</si>
  <si>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</si>
  <si>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</si>
  <si>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</si>
  <si>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</si>
  <si>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</si>
  <si>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</si>
  <si>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</si>
  <si>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</si>
  <si>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</si>
  <si>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</si>
  <si>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</si>
  <si>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</si>
  <si>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</si>
  <si>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</si>
  <si>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</si>
  <si>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</si>
  <si>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</si>
  <si>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</si>
  <si>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</si>
  <si>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</si>
  <si>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</si>
  <si>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</si>
  <si>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</si>
  <si>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</si>
  <si>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</si>
  <si>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</si>
  <si>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</si>
  <si>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</si>
  <si>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</si>
  <si>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</si>
  <si>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</si>
  <si>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</si>
  <si>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</si>
  <si>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</si>
  <si>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</si>
  <si>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</si>
  <si>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</si>
  <si>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</si>
  <si>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</si>
  <si>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</si>
  <si>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</si>
  <si>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</si>
  <si>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</si>
  <si>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</si>
  <si>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</si>
  <si>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</si>
  <si>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</si>
  <si>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</si>
  <si>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</si>
  <si>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</si>
  <si>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</si>
  <si>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</si>
  <si>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</si>
  <si>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</si>
  <si>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</si>
  <si>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</si>
  <si>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</si>
  <si>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</si>
  <si>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</si>
  <si>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</si>
  <si>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</si>
  <si>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</si>
  <si>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</si>
  <si>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</si>
  <si>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</si>
  <si>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</si>
  <si>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</si>
  <si>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</si>
  <si>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</si>
  <si>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</si>
  <si>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</si>
  <si>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</si>
  <si>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</si>
  <si>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</si>
  <si>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</si>
  <si>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</si>
  <si>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</si>
  <si>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</si>
  <si>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</si>
  <si>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</si>
  <si>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</si>
  <si>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</si>
  <si>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</si>
  <si>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</si>
  <si>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</si>
  <si>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</si>
  <si>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</si>
  <si>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</si>
  <si>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</si>
  <si>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</si>
  <si>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</si>
  <si>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</si>
  <si>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</si>
  <si>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</si>
  <si>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</si>
  <si>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</si>
  <si>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</si>
  <si>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</si>
  <si>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</si>
  <si>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</si>
  <si>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</si>
  <si>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</si>
  <si>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</si>
  <si>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</si>
  <si>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</si>
  <si>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</si>
  <si>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</si>
  <si>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</si>
  <si>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</si>
  <si>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</si>
  <si>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</si>
  <si>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</si>
  <si>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</si>
  <si>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</si>
  <si>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</si>
  <si>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</si>
  <si>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</si>
  <si>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</si>
  <si>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</si>
  <si>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</si>
  <si>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</si>
  <si>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</si>
  <si>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</si>
  <si>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</si>
  <si>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</si>
  <si>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</si>
  <si>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</si>
  <si>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</si>
  <si>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</si>
  <si>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</si>
  <si>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</si>
  <si>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</si>
  <si>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</si>
  <si>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</si>
  <si>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</si>
  <si>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</si>
  <si>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</si>
  <si>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</si>
  <si>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</si>
  <si>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</si>
  <si>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</si>
  <si>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</si>
  <si>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</si>
  <si>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</si>
  <si>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</si>
  <si>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</si>
  <si>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</si>
  <si>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</si>
  <si>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</si>
  <si>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</si>
  <si>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</si>
  <si>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</si>
  <si>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</si>
  <si>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</si>
  <si>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</si>
  <si>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</si>
  <si>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</si>
  <si>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</si>
  <si>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</si>
  <si>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</si>
  <si>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</si>
  <si>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</si>
  <si>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</si>
  <si>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</si>
  <si>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</si>
  <si>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</si>
  <si>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</si>
  <si>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</si>
  <si>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</si>
  <si>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</si>
  <si>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</si>
  <si>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</si>
  <si>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</si>
  <si>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</si>
  <si>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</si>
  <si>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</si>
  <si>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</si>
  <si>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</si>
  <si>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</si>
  <si>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</si>
  <si>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</si>
  <si>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</si>
  <si>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</si>
  <si>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</si>
  <si>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</si>
  <si>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</si>
  <si>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</si>
  <si>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</si>
  <si>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</si>
  <si>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</si>
  <si>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</si>
  <si>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</si>
  <si>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</si>
  <si>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</si>
  <si>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</si>
  <si>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</si>
  <si>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</si>
  <si>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</si>
  <si>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</si>
  <si>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</si>
  <si>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</si>
  <si>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</si>
  <si>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</si>
  <si>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</si>
  <si>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</si>
  <si>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</si>
  <si>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</si>
  <si>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</si>
  <si>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</si>
  <si>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</si>
  <si>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</si>
  <si>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</si>
  <si>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</si>
  <si>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</si>
  <si>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</si>
  <si>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</si>
  <si>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</si>
  <si>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</si>
  <si>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</si>
  <si>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</si>
  <si>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</si>
  <si>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</si>
  <si>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</si>
  <si>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</si>
  <si>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</si>
  <si>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</si>
  <si>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</si>
  <si>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</si>
  <si>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</si>
  <si>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</si>
  <si>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</si>
  <si>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</si>
  <si>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</si>
  <si>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</si>
  <si>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</si>
  <si>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</si>
  <si>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</si>
  <si>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</si>
  <si>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</si>
  <si>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</si>
  <si>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</si>
  <si>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</si>
  <si>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</si>
  <si>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</si>
  <si>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</si>
  <si>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</si>
  <si>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</si>
  <si>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</si>
  <si>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</si>
  <si>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</si>
  <si>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</si>
  <si>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</si>
  <si>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</si>
  <si>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</si>
  <si>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</si>
  <si>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</si>
  <si>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</si>
  <si>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</si>
  <si>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</si>
  <si>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</si>
  <si>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</si>
  <si>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</si>
  <si>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</si>
  <si>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</si>
  <si>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</si>
  <si>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</si>
  <si>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</si>
  <si>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</si>
  <si>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</si>
  <si>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</si>
  <si>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</si>
  <si>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</si>
  <si>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</si>
  <si>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</si>
  <si>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</si>
  <si>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</si>
  <si>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</si>
  <si>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</si>
  <si>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</si>
  <si>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</si>
  <si>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</si>
  <si>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</si>
  <si>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</si>
  <si>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</si>
  <si>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</si>
  <si>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</si>
  <si>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</si>
  <si>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</si>
  <si>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</si>
  <si>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</si>
  <si>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</si>
  <si>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</si>
  <si>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</si>
  <si>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</si>
  <si>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</si>
  <si>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</si>
  <si>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</si>
  <si>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</si>
  <si>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</si>
  <si>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</si>
  <si>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</si>
  <si>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</si>
  <si>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</si>
  <si>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</si>
  <si>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</si>
  <si>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</si>
  <si>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</si>
  <si>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</si>
  <si>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</si>
  <si>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</si>
  <si>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</si>
  <si>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</si>
  <si>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</si>
  <si>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</si>
  <si>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</si>
  <si>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</si>
  <si>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</si>
  <si>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</si>
  <si>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</si>
  <si>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</si>
  <si>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</si>
  <si>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</si>
  <si>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</si>
  <si>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</si>
  <si>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</si>
  <si>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</si>
  <si>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</si>
  <si>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</si>
  <si>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</si>
  <si>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</si>
  <si>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</si>
  <si>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</si>
  <si>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</si>
  <si>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</si>
  <si>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</si>
  <si>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</si>
  <si>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</si>
  <si>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</si>
  <si>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</si>
  <si>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</si>
  <si>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</si>
  <si>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</si>
  <si>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</si>
  <si>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</si>
  <si>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</si>
  <si>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</si>
  <si>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</si>
  <si>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</si>
  <si>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</si>
  <si>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</si>
  <si>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</si>
  <si>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</si>
  <si>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</si>
  <si>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</si>
  <si>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</si>
  <si>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</si>
  <si>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</si>
  <si>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</si>
  <si>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</si>
  <si>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</si>
  <si>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</si>
  <si>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</si>
  <si>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</si>
  <si>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</si>
  <si>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</si>
  <si>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</si>
  <si>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</si>
  <si>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</si>
  <si>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</si>
  <si>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</si>
  <si>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</si>
  <si>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</si>
  <si>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</si>
  <si>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</si>
  <si>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</si>
  <si>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</si>
  <si>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</si>
  <si>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</si>
  <si>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</si>
  <si>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</si>
  <si>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</si>
  <si>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</si>
  <si>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</si>
  <si>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</si>
  <si>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</si>
  <si>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</si>
  <si>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</si>
  <si>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</si>
  <si>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</si>
  <si>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</si>
  <si>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</si>
  <si>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</si>
  <si>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</si>
  <si>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</si>
  <si>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</si>
  <si>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</si>
  <si>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</si>
  <si>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</si>
  <si>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</si>
  <si>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</si>
  <si>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</si>
  <si>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</si>
  <si>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</si>
  <si>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</si>
  <si>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</si>
  <si>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</si>
  <si>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</si>
  <si>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</si>
  <si>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</si>
  <si>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</si>
  <si>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</si>
  <si>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</si>
  <si>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</si>
  <si>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</si>
  <si>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</si>
  <si>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</si>
  <si>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</si>
  <si>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</si>
  <si>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</si>
  <si>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</si>
  <si>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</si>
  <si>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</si>
  <si>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</si>
  <si>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</si>
  <si>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</si>
  <si>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</si>
  <si>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</si>
  <si>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</si>
  <si>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</si>
  <si>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</si>
  <si>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</si>
  <si>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</si>
  <si>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</si>
  <si>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</si>
  <si>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</si>
  <si>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</si>
  <si>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</si>
  <si>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</si>
  <si>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</si>
  <si>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</si>
  <si>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</si>
  <si>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</si>
  <si>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</si>
  <si>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</si>
  <si>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</si>
  <si>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</si>
  <si>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</si>
  <si>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</si>
  <si>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</si>
  <si>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</si>
  <si>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</si>
  <si>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</si>
  <si>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</si>
  <si>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</si>
  <si>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</si>
  <si>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</si>
  <si>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</si>
  <si>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</si>
  <si>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</si>
  <si>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</si>
  <si>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</si>
  <si>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</si>
  <si>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</si>
  <si>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</si>
  <si>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</si>
  <si>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</si>
  <si>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</si>
  <si>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</si>
  <si>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</si>
  <si>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</si>
  <si>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</si>
  <si>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</si>
  <si>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</si>
  <si>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</si>
  <si>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</si>
  <si>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</si>
  <si>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</si>
  <si>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</si>
  <si>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</si>
  <si>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</si>
  <si>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</si>
  <si>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</si>
  <si>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</si>
  <si>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</si>
  <si>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</si>
  <si>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</si>
  <si>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</si>
  <si>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</si>
  <si>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</si>
  <si>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</si>
  <si>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</si>
  <si>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</si>
  <si>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</si>
  <si>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</si>
  <si>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</si>
  <si>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</si>
  <si>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</si>
  <si>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</si>
  <si>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</si>
  <si>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</si>
  <si>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</si>
  <si>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</si>
  <si>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</si>
  <si>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</si>
  <si>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</si>
  <si>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</si>
  <si>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</si>
  <si>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</si>
  <si>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</si>
  <si>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</si>
  <si>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</si>
  <si>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</si>
  <si>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</si>
  <si>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</si>
  <si>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</si>
  <si>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</si>
  <si>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</si>
  <si>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</si>
  <si>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</si>
  <si>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</si>
  <si>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</si>
  <si>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</si>
  <si>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</si>
  <si>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</si>
  <si>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</si>
  <si>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</si>
  <si>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</si>
  <si>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</si>
  <si>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</si>
  <si>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</si>
  <si>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</si>
  <si>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</si>
  <si>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</si>
  <si>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</si>
  <si>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</si>
  <si>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</si>
  <si>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</si>
  <si>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</si>
  <si>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</si>
  <si>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</si>
  <si>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</si>
  <si>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</si>
  <si>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</si>
  <si>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</si>
  <si>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</si>
  <si>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</si>
  <si>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</si>
  <si>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</si>
  <si>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</si>
  <si>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</si>
  <si>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</si>
  <si>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</si>
  <si>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</si>
  <si>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</si>
  <si>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</si>
  <si>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</si>
  <si>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</si>
  <si>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</si>
  <si>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</si>
  <si>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</si>
  <si>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</si>
  <si>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</si>
  <si>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</si>
  <si>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</si>
  <si>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</si>
  <si>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</si>
  <si>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</si>
  <si>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</si>
  <si>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</si>
  <si>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</si>
  <si>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</si>
  <si>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</si>
  <si>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</si>
  <si>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</si>
  <si>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</si>
  <si>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</si>
  <si>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</si>
  <si>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</si>
  <si>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</si>
  <si>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</si>
  <si>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</si>
  <si>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</si>
  <si>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</si>
  <si>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</si>
  <si>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</si>
  <si>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</si>
  <si>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</si>
  <si>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</si>
  <si>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</si>
  <si>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</si>
  <si>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</si>
  <si>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</si>
  <si>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</si>
  <si>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</si>
  <si>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</si>
  <si>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</si>
  <si>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</si>
  <si>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</si>
  <si>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</si>
  <si>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</si>
  <si>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</si>
  <si>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</si>
  <si>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</si>
  <si>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</si>
  <si>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</si>
  <si>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</si>
  <si>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</si>
  <si>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</si>
  <si>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</si>
  <si>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</si>
  <si>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</si>
  <si>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</si>
  <si>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</si>
  <si>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</si>
  <si>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</si>
  <si>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</si>
  <si>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</si>
  <si>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</si>
  <si>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</si>
  <si>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</si>
  <si>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</si>
  <si>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</si>
  <si>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</si>
  <si>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</si>
  <si>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</si>
  <si>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</si>
  <si>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</si>
  <si>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</si>
  <si>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</si>
  <si>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</si>
  <si>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</si>
  <si>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</si>
  <si>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</si>
  <si>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</si>
  <si>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</si>
  <si>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</si>
  <si>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</si>
  <si>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</si>
  <si>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</si>
  <si>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</si>
  <si>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</si>
  <si>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</si>
  <si>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</si>
  <si>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</si>
  <si>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</si>
  <si>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</si>
  <si>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</si>
  <si>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</si>
  <si>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</si>
  <si>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</si>
  <si>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</si>
  <si>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</si>
  <si>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</si>
  <si>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</si>
  <si>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</si>
  <si>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</si>
  <si>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</si>
  <si>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</si>
  <si>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</si>
  <si>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</si>
  <si>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</si>
  <si>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</si>
  <si>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</si>
  <si>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</si>
  <si>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</si>
  <si>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</si>
  <si>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</si>
  <si>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</si>
  <si>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</si>
  <si>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</si>
  <si>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</si>
  <si>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</si>
  <si>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</si>
  <si>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</si>
  <si>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</si>
  <si>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</si>
  <si>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</si>
  <si>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</si>
  <si>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</si>
  <si>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</si>
  <si>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</si>
  <si>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</si>
  <si>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</si>
  <si>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</si>
  <si>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</si>
  <si>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</si>
  <si>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</si>
  <si>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</si>
  <si>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</si>
  <si>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</si>
  <si>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</si>
  <si>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</si>
  <si>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</si>
  <si>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</si>
  <si>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</si>
  <si>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</si>
  <si>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</si>
  <si>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</si>
  <si>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</si>
  <si>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</si>
  <si>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</si>
  <si>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</si>
  <si>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</si>
  <si>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</si>
  <si>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</si>
  <si>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</si>
  <si>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</si>
  <si>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</si>
  <si>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</si>
  <si>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</si>
  <si>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</si>
  <si>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</si>
  <si>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</si>
  <si>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</si>
  <si>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</si>
  <si>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</si>
  <si>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</si>
  <si>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</si>
  <si>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</si>
  <si>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</si>
  <si>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</si>
  <si>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</si>
  <si>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</si>
  <si>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</si>
  <si>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</si>
  <si>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</si>
  <si>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</si>
  <si>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</si>
  <si>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</si>
  <si>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</si>
  <si>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</si>
  <si>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</si>
  <si>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</si>
  <si>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</si>
  <si>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</si>
  <si>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</si>
  <si>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</si>
  <si>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</si>
  <si>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</si>
  <si>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</si>
  <si>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</si>
  <si>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</si>
  <si>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</si>
  <si>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</si>
  <si>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</si>
  <si>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</si>
  <si>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</si>
  <si>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</si>
  <si>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</si>
  <si>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</si>
  <si>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</si>
  <si>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</si>
  <si>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</si>
  <si>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</si>
  <si>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</si>
  <si>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</si>
  <si>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</si>
  <si>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</si>
  <si>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</si>
  <si>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</si>
  <si>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</si>
  <si>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</si>
  <si>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</si>
  <si>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</si>
  <si>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</si>
  <si>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</si>
  <si>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</si>
  <si>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</si>
  <si>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</si>
  <si>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</si>
  <si>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</si>
  <si>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</si>
  <si>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</si>
  <si>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</si>
  <si>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</si>
  <si>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</si>
  <si>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</si>
  <si>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</si>
  <si>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</si>
  <si>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</si>
  <si>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</si>
  <si>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</si>
  <si>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</si>
  <si>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</si>
  <si>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</si>
  <si>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</si>
  <si>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</si>
  <si>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</si>
  <si>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</si>
  <si>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</si>
  <si>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</si>
  <si>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</si>
  <si>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</si>
  <si>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</si>
  <si>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</si>
  <si>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</si>
  <si>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</si>
  <si>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</si>
  <si>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</si>
  <si>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</si>
  <si>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</si>
  <si>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</si>
  <si>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</si>
  <si>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</si>
  <si>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</si>
  <si>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</si>
  <si>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</si>
  <si>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</si>
  <si>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</si>
  <si>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</si>
  <si>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</si>
  <si>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</si>
  <si>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</si>
  <si>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</si>
  <si>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</si>
  <si>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</si>
  <si>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</si>
  <si>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</si>
  <si>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</si>
  <si>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</si>
  <si>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</si>
  <si>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</si>
  <si>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</si>
  <si>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</si>
  <si>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</si>
  <si>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</si>
  <si>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</si>
  <si>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</si>
  <si>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</si>
  <si>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</si>
  <si>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</si>
  <si>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</si>
  <si>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</si>
  <si>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</si>
  <si>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</si>
  <si>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</si>
  <si>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</si>
  <si>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</si>
  <si>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</si>
  <si>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</si>
  <si>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</si>
  <si>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</si>
  <si>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</si>
  <si>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</si>
  <si>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</si>
  <si>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</si>
  <si>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</si>
  <si>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</si>
  <si>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</si>
  <si>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</si>
  <si>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</si>
  <si>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</si>
  <si>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</si>
  <si>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</si>
  <si>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</si>
  <si>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</si>
  <si>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</si>
  <si>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</si>
  <si>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</si>
  <si>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</si>
  <si>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</si>
  <si>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</si>
  <si>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</si>
  <si>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</si>
  <si>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</si>
  <si>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</si>
  <si>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</si>
  <si>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</si>
  <si>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</si>
  <si>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</si>
  <si>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</si>
  <si>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</si>
  <si>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</si>
  <si>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</si>
  <si>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</si>
  <si>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</si>
  <si>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</si>
  <si>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</si>
  <si>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</si>
  <si>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</si>
  <si>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</si>
  <si>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</si>
  <si>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</si>
  <si>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</si>
  <si>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</si>
  <si>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</si>
  <si>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</si>
  <si>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</si>
  <si>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</si>
  <si>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</si>
  <si>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</si>
  <si>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</si>
  <si>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</si>
  <si>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</si>
  <si>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</si>
  <si>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</si>
  <si>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</si>
  <si>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</si>
  <si>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</si>
  <si>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</si>
  <si>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</si>
  <si>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</si>
  <si>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</si>
  <si>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</si>
  <si>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</si>
  <si>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</si>
  <si>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</si>
  <si>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</si>
  <si>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</si>
  <si>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</si>
  <si>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</si>
  <si>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</si>
  <si>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</si>
  <si>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</si>
  <si>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</si>
  <si>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</si>
  <si>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</si>
  <si>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</si>
  <si>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</si>
  <si>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</si>
  <si>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</si>
  <si>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</si>
  <si>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</si>
  <si>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</si>
  <si>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</si>
  <si>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</si>
  <si>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</si>
  <si>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</si>
  <si>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</si>
  <si>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</si>
  <si>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</si>
  <si>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</si>
  <si>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</si>
  <si>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</si>
  <si>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</si>
  <si>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</si>
  <si>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</si>
  <si>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</si>
  <si>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</si>
  <si>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</si>
  <si>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</si>
  <si>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</si>
  <si>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</si>
  <si>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</si>
  <si>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</si>
  <si>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</si>
  <si>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</si>
  <si>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</si>
  <si>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</si>
  <si>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</si>
  <si>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</si>
  <si>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</si>
  <si>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</si>
  <si>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</si>
  <si>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</si>
  <si>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</si>
  <si>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</si>
  <si>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</si>
  <si>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</si>
  <si>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</si>
  <si>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</si>
  <si>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</si>
  <si>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</si>
  <si>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</si>
  <si>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</si>
  <si>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</si>
  <si>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</si>
  <si>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</si>
  <si>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</si>
  <si>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</si>
  <si>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</si>
  <si>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</si>
  <si>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</si>
  <si>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</si>
  <si>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</si>
  <si>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</si>
  <si>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</si>
  <si>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</si>
  <si>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</si>
  <si>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</si>
  <si>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</si>
  <si>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</si>
  <si>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</si>
  <si>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</si>
  <si>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</si>
  <si>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</si>
  <si>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</si>
  <si>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</si>
  <si>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</si>
  <si>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</si>
  <si>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</si>
  <si>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</si>
  <si>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</si>
  <si>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</si>
  <si>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</si>
  <si>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</si>
  <si>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</si>
  <si>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</si>
  <si>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</si>
  <si>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</si>
  <si>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</si>
  <si>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</si>
  <si>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</si>
  <si>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</si>
  <si>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</si>
  <si>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</si>
  <si>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</si>
  <si>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</si>
  <si>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</si>
  <si>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</si>
  <si>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</si>
  <si>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</si>
  <si>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</si>
  <si>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</si>
  <si>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</si>
  <si>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</si>
  <si>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</si>
  <si>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</si>
  <si>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</si>
  <si>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</si>
  <si>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</si>
  <si>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</si>
  <si>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</si>
  <si>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</si>
  <si>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</si>
  <si>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</si>
  <si>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</si>
  <si>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</si>
  <si>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</si>
  <si>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</si>
  <si>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</si>
  <si>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</si>
  <si>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</si>
  <si>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</si>
  <si>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</si>
  <si>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</si>
  <si>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</si>
  <si>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</si>
  <si>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</si>
  <si>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</si>
  <si>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</si>
  <si>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</si>
  <si>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</si>
  <si>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</si>
  <si>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</si>
  <si>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</si>
  <si>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</si>
  <si>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</si>
  <si>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</si>
  <si>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</si>
  <si>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</si>
  <si>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</si>
  <si>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</si>
  <si>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</si>
  <si>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</si>
  <si>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</si>
  <si>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</si>
  <si>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</si>
  <si>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</si>
  <si>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</si>
  <si>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</si>
  <si>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</si>
  <si>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</si>
  <si>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</si>
  <si>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</si>
  <si>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</si>
  <si>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</si>
  <si>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</si>
  <si>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</si>
  <si>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</si>
  <si>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</si>
  <si>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</si>
  <si>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</si>
  <si>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</si>
  <si>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</si>
  <si>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</si>
  <si>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</si>
  <si>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</si>
  <si>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</si>
  <si>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</si>
  <si>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</si>
  <si>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</si>
  <si>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</si>
  <si>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</si>
  <si>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</si>
  <si>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</si>
  <si>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</si>
  <si>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</si>
  <si>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</si>
  <si>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</si>
  <si>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</si>
  <si>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</si>
  <si>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</si>
  <si>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</si>
  <si>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</si>
  <si>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</si>
  <si>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</si>
  <si>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</si>
  <si>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</si>
  <si>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</si>
  <si>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</si>
  <si>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</si>
  <si>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</si>
  <si>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</si>
  <si>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</si>
  <si>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</si>
  <si>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</si>
  <si>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</si>
  <si>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</si>
  <si>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</si>
  <si>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</si>
  <si>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</si>
  <si>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</si>
  <si>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</si>
  <si>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</si>
  <si>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</si>
  <si>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</si>
  <si>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</si>
  <si>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</si>
  <si>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</si>
  <si>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</si>
  <si>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</si>
  <si>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</si>
  <si>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</si>
  <si>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</si>
  <si>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</si>
  <si>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</si>
  <si>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</si>
  <si>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</si>
  <si>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</si>
  <si>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</si>
  <si>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</si>
  <si>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</si>
  <si>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</si>
  <si>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</si>
  <si>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</si>
  <si>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</si>
  <si>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</si>
  <si>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</si>
  <si>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</si>
  <si>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</si>
  <si>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</si>
  <si>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</si>
  <si>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</si>
  <si>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</si>
  <si>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</si>
  <si>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</si>
  <si>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</si>
  <si>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</si>
  <si>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</si>
  <si>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</si>
  <si>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</si>
  <si>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</si>
  <si>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</si>
  <si>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</si>
  <si>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</si>
  <si>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</si>
  <si>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</si>
  <si>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</si>
  <si>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</si>
  <si>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</si>
  <si>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</si>
  <si>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</si>
  <si>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</si>
  <si>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</si>
  <si>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</si>
  <si>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</si>
  <si>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</si>
  <si>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</si>
  <si>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</si>
  <si>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</si>
  <si>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</si>
  <si>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</si>
  <si>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</si>
  <si>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</si>
  <si>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</si>
  <si>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</si>
  <si>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</si>
  <si>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</si>
  <si>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</si>
  <si>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</si>
  <si>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</si>
  <si>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</si>
  <si>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</si>
  <si>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</si>
  <si>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</si>
  <si>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</si>
  <si>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</si>
  <si>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</si>
  <si>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</si>
  <si>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</si>
  <si>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</si>
  <si>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</si>
  <si>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</si>
  <si>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</si>
  <si>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</si>
  <si>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</si>
  <si>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</si>
  <si>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</si>
  <si>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</si>
  <si>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</si>
  <si>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</si>
  <si>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</si>
  <si>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</si>
  <si>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</si>
  <si>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</si>
  <si>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</si>
  <si>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</si>
  <si>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</si>
  <si>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</si>
  <si>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</si>
  <si>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</si>
  <si>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</si>
  <si>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</si>
  <si>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</si>
  <si>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</si>
  <si>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</si>
  <si>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</si>
  <si>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</si>
  <si>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</si>
  <si>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</si>
  <si>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</si>
  <si>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</si>
  <si>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</si>
  <si>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</si>
  <si>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</si>
  <si>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</si>
  <si>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</si>
  <si>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</si>
  <si>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</si>
  <si>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</si>
  <si>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</si>
  <si>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</si>
  <si>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</si>
  <si>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</si>
  <si>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</si>
  <si>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</si>
  <si>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</si>
  <si>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</si>
  <si>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</si>
  <si>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</si>
  <si>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</si>
  <si>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</si>
  <si>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</si>
  <si>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</si>
  <si>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</si>
  <si>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</si>
  <si>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</si>
  <si>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</si>
  <si>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</si>
  <si>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</si>
  <si>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</si>
  <si>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</si>
  <si>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</si>
  <si>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</si>
  <si>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</si>
  <si>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</si>
  <si>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</si>
  <si>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</si>
  <si>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</si>
  <si>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</si>
  <si>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</si>
  <si>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</si>
  <si>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</si>
  <si>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</si>
  <si>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</si>
  <si>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</si>
  <si>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</si>
  <si>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</si>
  <si>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</si>
  <si>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</si>
  <si>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</si>
  <si>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</si>
  <si>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</si>
  <si>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</si>
  <si>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</si>
  <si>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</si>
  <si>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</si>
  <si>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</si>
  <si>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</si>
  <si>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</si>
  <si>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</si>
  <si>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</si>
  <si>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</si>
  <si>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</si>
  <si>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</si>
  <si>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</si>
  <si>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</si>
  <si>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</si>
  <si>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</si>
  <si>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</si>
  <si>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</si>
  <si>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</si>
  <si>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</si>
  <si>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</si>
  <si>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</si>
  <si>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</si>
  <si>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</si>
  <si>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</si>
  <si>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</si>
  <si>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</si>
  <si>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</si>
  <si>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</si>
  <si>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</si>
  <si>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</si>
  <si>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</si>
  <si>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</si>
  <si>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</si>
  <si>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</si>
  <si>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</si>
  <si>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</si>
  <si>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</si>
  <si>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</si>
  <si>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</si>
  <si>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</si>
  <si>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</si>
  <si>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</si>
  <si>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</si>
  <si>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</si>
  <si>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</si>
  <si>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</si>
  <si>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</si>
  <si>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</si>
  <si>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</si>
  <si>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</si>
  <si>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</si>
  <si>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</si>
  <si>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</si>
  <si>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</si>
  <si>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</si>
  <si>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</si>
  <si>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</si>
  <si>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</si>
  <si>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</si>
  <si>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</si>
  <si>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</si>
  <si>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</si>
  <si>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</si>
  <si>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</si>
  <si>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</si>
  <si>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</si>
  <si>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</si>
  <si>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</si>
  <si>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</si>
  <si>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</si>
  <si>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</si>
  <si>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</si>
  <si>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</si>
  <si>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</si>
  <si>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</si>
  <si>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</si>
  <si>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</si>
  <si>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</si>
  <si>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</si>
  <si>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</si>
  <si>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</si>
  <si>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</si>
  <si>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</si>
  <si>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</si>
  <si>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</si>
  <si>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</si>
  <si>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</si>
  <si>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</si>
  <si>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</si>
  <si>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</si>
  <si>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</si>
  <si>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</si>
  <si>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</si>
  <si>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</si>
  <si>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</si>
  <si>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</si>
  <si>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</si>
  <si>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</si>
  <si>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</si>
  <si>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</si>
  <si>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</si>
  <si>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</si>
  <si>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</si>
  <si>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</si>
  <si>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</si>
  <si>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</si>
  <si>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</si>
  <si>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</si>
  <si>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</si>
  <si>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</si>
  <si>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</si>
  <si>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</si>
  <si>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</si>
  <si>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</si>
  <si>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</si>
  <si>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</si>
  <si>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</si>
  <si>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</si>
  <si>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</si>
  <si>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</si>
  <si>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</si>
  <si>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</si>
  <si>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</si>
  <si>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</si>
  <si>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</si>
  <si>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</si>
  <si>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</si>
  <si>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</si>
  <si>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</si>
  <si>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</si>
  <si>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</si>
  <si>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</si>
  <si>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</si>
  <si>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</si>
  <si>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</si>
  <si>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</si>
  <si>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</si>
  <si>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</si>
  <si>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</si>
  <si>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</si>
  <si>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</si>
  <si>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</si>
  <si>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</si>
  <si>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</si>
  <si>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</si>
  <si>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</si>
  <si>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</si>
  <si>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</si>
  <si>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</si>
  <si>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</si>
  <si>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</si>
  <si>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</si>
  <si>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</si>
  <si>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</si>
  <si>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</si>
  <si>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</si>
  <si>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</si>
  <si>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</si>
  <si>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</si>
  <si>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</si>
  <si>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</si>
  <si>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</si>
  <si>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</si>
  <si>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</si>
  <si>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</si>
  <si>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</si>
  <si>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</si>
  <si>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</si>
  <si>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</si>
  <si>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</si>
  <si>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</si>
  <si>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</si>
  <si>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</si>
  <si>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</si>
  <si>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</si>
  <si>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</si>
  <si>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</si>
  <si>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</si>
  <si>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</si>
  <si>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</si>
  <si>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</si>
  <si>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</si>
  <si>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</si>
  <si>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</si>
  <si>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</si>
  <si>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</si>
  <si>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</si>
  <si>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</si>
  <si>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</si>
  <si>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</si>
  <si>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</si>
  <si>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</si>
  <si>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</si>
  <si>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</si>
  <si>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</si>
  <si>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</si>
  <si>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</si>
  <si>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</si>
  <si>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</si>
  <si>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</si>
  <si>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</si>
  <si>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</si>
  <si>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</si>
  <si>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</si>
  <si>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</si>
  <si>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</si>
  <si>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</si>
  <si>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</si>
  <si>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</si>
  <si>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</si>
  <si>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</si>
  <si>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</si>
  <si>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</si>
  <si>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</si>
  <si>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</si>
  <si>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</si>
  <si>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</si>
  <si>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</si>
  <si>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</si>
  <si>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</si>
  <si>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</si>
  <si>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</si>
  <si>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</si>
  <si>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</si>
  <si>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</si>
  <si>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</si>
  <si>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</si>
  <si>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</si>
  <si>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</si>
  <si>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</si>
  <si>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</si>
  <si>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</si>
  <si>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</si>
  <si>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</si>
  <si>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</si>
  <si>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</si>
  <si>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</si>
  <si>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</si>
  <si>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</si>
  <si>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</si>
  <si>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</si>
  <si>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</si>
  <si>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</si>
  <si>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</si>
  <si>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</si>
  <si>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</si>
  <si>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</si>
  <si>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</si>
  <si>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</si>
  <si>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</si>
  <si>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</si>
  <si>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</si>
  <si>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</si>
  <si>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</si>
  <si>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</si>
  <si>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</si>
  <si>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</si>
  <si>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</si>
  <si>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</si>
  <si>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</si>
  <si>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</si>
  <si>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</si>
  <si>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</si>
  <si>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</si>
  <si>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</si>
  <si>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</si>
  <si>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</si>
  <si>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</si>
  <si>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</si>
  <si>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</si>
  <si>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</si>
  <si>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</si>
  <si>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</si>
  <si>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</si>
  <si>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</si>
  <si>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</si>
  <si>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</si>
  <si>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</si>
  <si>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</si>
  <si>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</si>
  <si>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</si>
  <si>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</si>
  <si>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</si>
  <si>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</si>
  <si>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</si>
  <si>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</si>
  <si>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</si>
  <si>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</si>
  <si>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</si>
  <si>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</si>
  <si>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</si>
  <si>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</si>
  <si>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</si>
  <si>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</si>
  <si>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</si>
  <si>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</si>
  <si>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</si>
  <si>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</si>
  <si>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</si>
  <si>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</si>
  <si>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</si>
  <si>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</si>
  <si>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</si>
  <si>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</si>
  <si>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</si>
  <si>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</si>
  <si>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</si>
  <si>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</si>
  <si>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</si>
  <si>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</si>
  <si>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</si>
  <si>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</si>
  <si>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</si>
  <si>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</si>
  <si>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</si>
  <si>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</si>
  <si>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</si>
  <si>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</si>
  <si>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</si>
  <si>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</si>
  <si>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</si>
  <si>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</si>
  <si>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</si>
  <si>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</si>
  <si>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</si>
  <si>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</si>
  <si>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</si>
  <si>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</si>
  <si>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</si>
  <si>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</si>
  <si>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</si>
  <si>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</si>
  <si>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</si>
  <si>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</si>
  <si>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</si>
  <si>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</si>
  <si>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</si>
  <si>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</si>
  <si>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</si>
  <si>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</si>
  <si>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</si>
  <si>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</si>
  <si>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</si>
  <si>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</si>
  <si>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</si>
  <si>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</si>
  <si>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</si>
  <si>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</si>
  <si>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</si>
  <si>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</si>
  <si>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</si>
  <si>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</si>
  <si>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</si>
  <si>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</si>
  <si>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</si>
  <si>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</si>
  <si>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</si>
  <si>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</si>
  <si>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</si>
  <si>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</si>
  <si>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</si>
  <si>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</si>
  <si>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</si>
  <si>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</si>
  <si>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</si>
  <si>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</si>
  <si>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</si>
  <si>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</si>
  <si>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</si>
  <si>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</si>
  <si>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</si>
  <si>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</si>
  <si>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</si>
  <si>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</si>
  <si>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</si>
  <si>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</si>
  <si>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</si>
  <si>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</si>
  <si>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</si>
  <si>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</si>
  <si>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</si>
  <si>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</si>
  <si>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</si>
  <si>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</si>
  <si>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</si>
  <si>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</si>
  <si>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</si>
  <si>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</si>
  <si>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</si>
  <si>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</si>
  <si>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</si>
  <si>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</si>
  <si>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</si>
  <si>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</si>
  <si>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</si>
  <si>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</si>
  <si>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</si>
  <si>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</si>
  <si>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</si>
  <si>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</si>
  <si>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</si>
  <si>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</si>
  <si>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</si>
  <si>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</si>
  <si>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</si>
  <si>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</si>
  <si>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</si>
  <si>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</si>
  <si>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</si>
  <si>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</si>
  <si>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</si>
  <si>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</si>
  <si>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</si>
  <si>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</si>
  <si>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</si>
  <si>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</si>
  <si>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</si>
  <si>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</si>
  <si>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</si>
  <si>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</si>
  <si>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</si>
  <si>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</si>
  <si>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</si>
  <si>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</si>
  <si>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</si>
  <si>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</si>
  <si>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</si>
  <si>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</si>
  <si>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</si>
  <si>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</si>
  <si>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</si>
  <si>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</si>
  <si>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</si>
  <si>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</si>
  <si>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</si>
  <si>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</si>
  <si>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</si>
  <si>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</si>
  <si>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</si>
  <si>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</si>
  <si>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</si>
  <si>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</si>
  <si>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</si>
  <si>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</si>
  <si>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</si>
  <si>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</si>
  <si>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</si>
  <si>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</si>
  <si>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</si>
  <si>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</si>
  <si>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</si>
  <si>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</si>
  <si>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</si>
  <si>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</si>
  <si>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</si>
  <si>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</si>
  <si>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</si>
  <si>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</si>
  <si>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</si>
  <si>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</si>
  <si>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</si>
  <si>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</si>
  <si>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</si>
  <si>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</si>
  <si>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</si>
  <si>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</si>
  <si>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</si>
  <si>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</si>
  <si>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</si>
  <si>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</si>
  <si>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</si>
  <si>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</si>
  <si>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</si>
  <si>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</si>
  <si>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</si>
  <si>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</si>
  <si>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</si>
  <si>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</si>
  <si>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</si>
  <si>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</si>
  <si>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</si>
  <si>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</si>
  <si>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</si>
  <si>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</si>
  <si>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</si>
  <si>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</si>
  <si>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</si>
  <si>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</si>
  <si>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</si>
  <si>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</si>
  <si>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</si>
  <si>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</si>
  <si>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</si>
  <si>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</si>
  <si>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</si>
  <si>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</si>
  <si>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</si>
  <si>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</si>
  <si>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</si>
  <si>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</si>
  <si>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</si>
  <si>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</si>
  <si>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</si>
  <si>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</si>
  <si>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</si>
  <si>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</si>
  <si>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</si>
  <si>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</si>
  <si>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</si>
  <si>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</si>
  <si>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</si>
  <si>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</si>
  <si>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</si>
  <si>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</si>
  <si>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</si>
  <si>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</si>
  <si>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</si>
  <si>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</si>
  <si>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</si>
  <si>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</si>
  <si>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</si>
  <si>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</si>
  <si>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</si>
  <si>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</si>
  <si>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</si>
  <si>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</si>
  <si>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</si>
  <si>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</si>
  <si>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</si>
  <si>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</si>
  <si>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</si>
  <si>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</si>
  <si>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</si>
  <si>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</si>
  <si>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</si>
  <si>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</si>
  <si>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</si>
  <si>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</si>
  <si>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</si>
  <si>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</si>
  <si>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</si>
  <si>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</si>
  <si>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</si>
  <si>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</si>
  <si>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</si>
  <si>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</si>
  <si>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</si>
  <si>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</si>
  <si>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</si>
  <si>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</si>
  <si>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</si>
  <si>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</si>
  <si>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</si>
  <si>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</si>
  <si>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</si>
  <si>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</si>
  <si>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</si>
  <si>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</si>
  <si>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</si>
  <si>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</si>
  <si>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</si>
  <si>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</si>
  <si>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</si>
  <si>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</si>
  <si>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</si>
  <si>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</si>
  <si>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</si>
  <si>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</si>
  <si>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</si>
  <si>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</si>
  <si>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</si>
  <si>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</si>
  <si>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</si>
  <si>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</si>
  <si>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</si>
  <si>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</si>
  <si>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</si>
  <si>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</si>
  <si>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</si>
  <si>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</si>
  <si>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</si>
  <si>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</si>
  <si>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</si>
  <si>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</si>
  <si>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</si>
  <si>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</si>
  <si>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</si>
  <si>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</si>
  <si>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</si>
  <si>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</si>
  <si>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</si>
  <si>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</si>
  <si>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</si>
  <si>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</si>
  <si>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</si>
  <si>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</si>
  <si>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</si>
  <si>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</si>
  <si>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</si>
  <si>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</si>
  <si>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</si>
  <si>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</si>
  <si>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</si>
  <si>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</si>
  <si>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</si>
  <si>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</si>
  <si>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</si>
  <si>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</si>
  <si>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</si>
  <si>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</si>
  <si>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</si>
  <si>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</si>
  <si>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</si>
  <si>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</si>
  <si>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</si>
  <si>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</si>
  <si>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</si>
  <si>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</si>
  <si>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</si>
  <si>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</si>
  <si>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</si>
  <si>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</si>
  <si>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</si>
  <si>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</si>
  <si>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</si>
  <si>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</si>
  <si>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</si>
  <si>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</si>
  <si>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</si>
  <si>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</si>
  <si>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</si>
  <si>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</si>
  <si>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</si>
  <si>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</si>
  <si>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</si>
  <si>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</si>
  <si>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</si>
  <si>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</si>
  <si>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</si>
  <si>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</si>
  <si>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</si>
  <si>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</si>
  <si>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</si>
  <si>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</si>
  <si>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</si>
  <si>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</si>
  <si>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</si>
  <si>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</si>
  <si>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</si>
  <si>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</si>
  <si>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</si>
  <si>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</si>
  <si>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</si>
  <si>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</si>
  <si>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</si>
  <si>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</si>
  <si>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</si>
  <si>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</si>
  <si>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</si>
  <si>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</si>
  <si>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</si>
  <si>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</si>
  <si>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</si>
  <si>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</si>
  <si>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</si>
  <si>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</si>
  <si>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</si>
  <si>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</si>
  <si>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</si>
  <si>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</si>
  <si>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</si>
  <si>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</si>
  <si>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</si>
  <si>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</si>
  <si>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</si>
  <si>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</si>
  <si>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</si>
  <si>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</si>
  <si>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</si>
  <si>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</si>
  <si>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</si>
  <si>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</si>
  <si>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</si>
  <si>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</si>
  <si>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</si>
  <si>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</si>
  <si>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</si>
  <si>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</si>
  <si>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</si>
  <si>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</si>
  <si>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</si>
  <si>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</si>
  <si>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</si>
  <si>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</si>
  <si>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</si>
  <si>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</si>
  <si>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</si>
  <si>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</si>
  <si>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</si>
  <si>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</si>
  <si>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</si>
  <si>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</si>
  <si>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</si>
  <si>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</si>
  <si>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</si>
  <si>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</si>
  <si>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</si>
  <si>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</si>
  <si>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</si>
  <si>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</si>
  <si>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</si>
  <si>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</si>
  <si>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</si>
  <si>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</si>
  <si>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</si>
  <si>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</si>
  <si>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</si>
  <si>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</si>
  <si>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</si>
  <si>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</si>
  <si>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</si>
  <si>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</si>
  <si>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</si>
  <si>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</si>
  <si>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</si>
  <si>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</si>
  <si>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</si>
  <si>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</si>
  <si>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</si>
  <si>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</si>
  <si>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</si>
  <si>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</si>
  <si>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</si>
  <si>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</si>
  <si>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</si>
  <si>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</si>
  <si>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</si>
  <si>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</si>
  <si>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</si>
  <si>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</si>
  <si>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</si>
  <si>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</si>
  <si>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</si>
  <si>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</si>
  <si>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</si>
  <si>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</si>
  <si>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</si>
  <si>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</si>
  <si>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</si>
  <si>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</si>
  <si>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</si>
  <si>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</si>
  <si>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</si>
  <si>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</si>
  <si>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</si>
  <si>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</si>
  <si>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</si>
  <si>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</si>
  <si>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</si>
  <si>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</si>
  <si>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</si>
  <si>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</si>
  <si>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</si>
  <si>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</si>
  <si>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</si>
  <si>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</si>
  <si>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</si>
  <si>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</si>
  <si>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</si>
  <si>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</si>
  <si>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</si>
  <si>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</si>
  <si>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</si>
  <si>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</si>
  <si>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</si>
  <si>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</si>
  <si>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</si>
  <si>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</si>
  <si>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</si>
  <si>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</si>
  <si>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</si>
  <si>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</si>
  <si>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</si>
  <si>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</si>
  <si>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</si>
  <si>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</si>
  <si>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</si>
  <si>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</si>
  <si>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</si>
  <si>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</si>
  <si>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</si>
  <si>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</si>
  <si>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</si>
  <si>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</si>
  <si>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</si>
  <si>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</si>
  <si>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</si>
  <si>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</si>
  <si>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</si>
  <si>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</si>
  <si>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</si>
  <si>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</si>
  <si>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</si>
  <si>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</si>
  <si>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</si>
  <si>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</si>
  <si>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</si>
  <si>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</si>
  <si>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</si>
  <si>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</si>
  <si>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</si>
  <si>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</si>
  <si>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</si>
  <si>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</si>
  <si>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</si>
  <si>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</si>
  <si>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</si>
  <si>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</si>
  <si>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</si>
  <si>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</si>
  <si>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</si>
  <si>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</si>
  <si>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</si>
  <si>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</si>
  <si>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</si>
  <si>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</si>
  <si>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</si>
  <si>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</si>
  <si>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</si>
  <si>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</si>
  <si>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</si>
  <si>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</si>
  <si>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</si>
  <si>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</si>
  <si>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</si>
  <si>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</si>
  <si>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</si>
  <si>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</si>
  <si>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</si>
  <si>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</si>
  <si>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</si>
  <si>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</si>
  <si>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</si>
  <si>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</si>
  <si>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</si>
  <si>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</si>
  <si>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</si>
  <si>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</si>
  <si>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</si>
  <si>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</si>
  <si>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</si>
  <si>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</si>
  <si>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</si>
  <si>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</si>
  <si>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</si>
  <si>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</si>
  <si>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</si>
  <si>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</si>
  <si>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</si>
  <si>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</si>
  <si>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</si>
  <si>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</si>
  <si>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</si>
  <si>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</si>
  <si>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</si>
  <si>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</si>
  <si>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</si>
  <si>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</si>
  <si>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</si>
  <si>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</si>
  <si>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</si>
  <si>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</si>
  <si>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</si>
  <si>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</si>
  <si>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</si>
  <si>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</si>
  <si>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</si>
  <si>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</si>
  <si>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</si>
  <si>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</si>
  <si>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</si>
  <si>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</si>
  <si>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</si>
  <si>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</si>
  <si>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</si>
  <si>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</si>
  <si>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</si>
  <si>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</si>
  <si>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</si>
  <si>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</si>
  <si>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</si>
  <si>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</si>
  <si>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</si>
  <si>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</si>
  <si>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</si>
  <si>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</si>
  <si>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</si>
  <si>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</si>
  <si>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</si>
  <si>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</si>
  <si>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</si>
  <si>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</si>
  <si>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</si>
  <si>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</si>
  <si>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</si>
  <si>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</si>
  <si>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</si>
  <si>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</si>
  <si>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</si>
  <si>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</si>
  <si>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</si>
  <si>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</si>
  <si>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</si>
  <si>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</si>
  <si>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</si>
  <si>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</si>
  <si>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</si>
  <si>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</si>
  <si>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</si>
  <si>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</si>
  <si>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</si>
  <si>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</si>
  <si>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</si>
  <si>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</si>
  <si>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</si>
  <si>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</si>
  <si>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</si>
  <si>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</si>
  <si>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</si>
  <si>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</si>
  <si>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</si>
  <si>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</si>
  <si>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</si>
  <si>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</si>
  <si>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</si>
  <si>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</si>
  <si>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</si>
  <si>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</si>
  <si>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</si>
  <si>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</si>
  <si>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</si>
  <si>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</si>
  <si>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</si>
  <si>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</si>
  <si>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</si>
  <si>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</si>
  <si>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</si>
  <si>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</si>
  <si>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</si>
  <si>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</si>
  <si>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</si>
  <si>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</si>
  <si>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</si>
  <si>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</si>
  <si>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</si>
  <si>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</si>
  <si>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</si>
  <si>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</si>
  <si>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</si>
  <si>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</si>
  <si>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</si>
  <si>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</si>
  <si>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</si>
  <si>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</si>
  <si>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</si>
  <si>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</si>
  <si>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</si>
  <si>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</si>
  <si>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</si>
  <si>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</si>
  <si>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</si>
  <si>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</si>
  <si>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</si>
  <si>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</si>
  <si>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</si>
  <si>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</si>
  <si>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</si>
  <si>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</si>
  <si>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</si>
  <si>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</si>
  <si>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</si>
  <si>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</si>
  <si>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</si>
  <si>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</si>
  <si>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</si>
  <si>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</si>
  <si>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</si>
  <si>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</si>
  <si>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</si>
  <si>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</si>
  <si>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</si>
  <si>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</si>
  <si>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</si>
  <si>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</si>
  <si>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</si>
  <si>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</si>
  <si>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</si>
  <si>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</si>
  <si>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</si>
  <si>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</si>
  <si>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</si>
  <si>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</si>
  <si>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</si>
  <si>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</si>
  <si>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</si>
  <si>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</si>
  <si>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</si>
  <si>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</si>
  <si>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</si>
  <si>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</si>
  <si>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</si>
  <si>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</si>
  <si>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</si>
  <si>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</si>
  <si>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</si>
  <si>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</si>
  <si>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</si>
  <si>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</si>
  <si>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</si>
  <si>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</si>
  <si>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</si>
  <si>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</si>
  <si>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</si>
  <si>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</si>
  <si>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</si>
  <si>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</si>
  <si>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</si>
  <si>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</si>
  <si>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</si>
  <si>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</si>
  <si>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</si>
  <si>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</si>
  <si>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</si>
  <si>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</si>
  <si>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</si>
  <si>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</si>
  <si>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</si>
  <si>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</si>
  <si>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</si>
  <si>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</si>
  <si>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</si>
  <si>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</si>
  <si>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</si>
  <si>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</si>
  <si>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</si>
  <si>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</si>
  <si>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</si>
  <si>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</si>
  <si>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</si>
  <si>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</si>
  <si>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</si>
  <si>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</si>
  <si>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</si>
  <si>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</si>
  <si>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</si>
  <si>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</si>
  <si>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</si>
  <si>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</si>
  <si>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</si>
  <si>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</si>
  <si>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</si>
  <si>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</si>
  <si>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</si>
  <si>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</si>
  <si>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</si>
  <si>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</si>
  <si>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</si>
  <si>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</si>
  <si>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</si>
  <si>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</si>
  <si>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</si>
  <si>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</si>
  <si>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</si>
  <si>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</si>
  <si>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</si>
  <si>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</si>
  <si>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</si>
  <si>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</si>
  <si>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</si>
  <si>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</si>
  <si>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</si>
  <si>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</si>
  <si>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</si>
  <si>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</si>
  <si>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</si>
  <si>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</si>
  <si>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</si>
  <si>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</si>
  <si>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</si>
  <si>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</si>
  <si>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</si>
  <si>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</si>
  <si>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</si>
  <si>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</si>
  <si>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</si>
  <si>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</si>
  <si>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</si>
  <si>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</si>
  <si>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</si>
  <si>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</si>
  <si>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</si>
  <si>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</si>
  <si>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</si>
  <si>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</si>
  <si>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</si>
  <si>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</si>
  <si>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</si>
  <si>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</si>
  <si>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</si>
  <si>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</si>
  <si>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</si>
  <si>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</si>
  <si>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</si>
  <si>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</si>
  <si>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</si>
  <si>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</si>
  <si>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</si>
  <si>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</si>
  <si>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</si>
  <si>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</si>
  <si>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</si>
  <si>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</si>
  <si>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</si>
  <si>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</si>
  <si>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</si>
  <si>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</si>
  <si>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</si>
  <si>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</si>
  <si>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</si>
  <si>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</si>
  <si>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</si>
  <si>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</si>
  <si>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</si>
  <si>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</si>
  <si>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</si>
  <si>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</si>
  <si>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</si>
  <si>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</si>
  <si>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</si>
  <si>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</si>
  <si>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</si>
  <si>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</si>
  <si>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</si>
  <si>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</si>
  <si>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</si>
  <si>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</si>
  <si>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</si>
  <si>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</si>
  <si>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</si>
  <si>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</si>
  <si>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</si>
  <si>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</si>
  <si>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</si>
  <si>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</si>
  <si>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</si>
  <si>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</si>
  <si>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</si>
  <si>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</si>
  <si>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</si>
  <si>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</si>
  <si>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</si>
  <si>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</si>
  <si>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</si>
  <si>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</si>
  <si>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</si>
  <si>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</si>
  <si>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</si>
  <si>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</si>
  <si>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</si>
  <si>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</si>
  <si>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</si>
  <si>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</si>
  <si>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</si>
  <si>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</si>
  <si>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</si>
  <si>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</si>
  <si>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</si>
  <si>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</si>
  <si>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</si>
  <si>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</si>
  <si>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</si>
  <si>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</si>
  <si>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</si>
  <si>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</si>
  <si>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</si>
  <si>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</si>
  <si>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</si>
  <si>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</si>
  <si>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</si>
  <si>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</si>
  <si>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</si>
  <si>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</si>
  <si>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</si>
  <si>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</si>
  <si>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</si>
  <si>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</si>
  <si>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</si>
  <si>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</si>
  <si>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</si>
  <si>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</si>
  <si>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</si>
  <si>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</si>
  <si>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</si>
  <si>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</si>
  <si>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</si>
  <si>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</si>
  <si>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</si>
  <si>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</si>
  <si>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</si>
  <si>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</si>
  <si>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</si>
  <si>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</si>
  <si>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</si>
  <si>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</si>
  <si>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</si>
  <si>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</si>
  <si>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</si>
  <si>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</si>
  <si>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</si>
  <si>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</si>
  <si>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</si>
  <si>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</si>
  <si>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</si>
  <si>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</si>
  <si>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</si>
  <si>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</si>
  <si>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</si>
  <si>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</si>
  <si>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</si>
  <si>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</si>
  <si>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</si>
  <si>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</si>
  <si>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</si>
  <si>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</si>
  <si>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</si>
  <si>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</si>
  <si>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</si>
  <si>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</si>
  <si>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</si>
  <si>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</si>
  <si>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</si>
  <si>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</si>
  <si>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</si>
  <si>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</si>
  <si>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</si>
  <si>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</si>
  <si>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</si>
  <si>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</si>
  <si>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</si>
  <si>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</si>
  <si>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</si>
  <si>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</si>
  <si>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</si>
  <si>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</si>
  <si>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</si>
  <si>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</si>
  <si>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</si>
  <si>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</si>
  <si>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</si>
  <si>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</si>
  <si>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</si>
  <si>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</si>
  <si>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</si>
  <si>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</si>
  <si>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</si>
  <si>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</si>
  <si>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</si>
  <si>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</si>
  <si>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</si>
  <si>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</si>
  <si>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</si>
  <si>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</si>
  <si>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</si>
  <si>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</si>
  <si>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</si>
  <si>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</si>
  <si>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</si>
  <si>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</si>
  <si>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</si>
  <si>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</si>
  <si>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</si>
  <si>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</si>
  <si>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</si>
  <si>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</si>
  <si>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</si>
  <si>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</si>
  <si>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</si>
  <si>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</si>
  <si>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</si>
  <si>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</si>
  <si>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</si>
  <si>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</si>
  <si>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</si>
  <si>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</si>
  <si>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</si>
  <si>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</si>
  <si>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</si>
  <si>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</si>
  <si>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</si>
  <si>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</si>
  <si>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</si>
  <si>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</si>
  <si>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</si>
  <si>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</si>
  <si>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</si>
  <si>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</si>
  <si>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</si>
  <si>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</si>
  <si>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</si>
  <si>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</si>
  <si>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</si>
  <si>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</si>
  <si>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</si>
  <si>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</si>
  <si>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</si>
  <si>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</si>
  <si>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</si>
  <si>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</si>
  <si>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</si>
  <si>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</si>
  <si>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</si>
  <si>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</si>
  <si>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</si>
  <si>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</si>
  <si>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</si>
  <si>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</si>
  <si>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</si>
  <si>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</si>
  <si>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</si>
  <si>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</si>
  <si>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</si>
  <si>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</si>
  <si>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</si>
  <si>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</si>
  <si>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</si>
  <si>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</si>
  <si>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</si>
  <si>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</si>
  <si>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</si>
  <si>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</si>
  <si>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</si>
  <si>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</si>
  <si>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</si>
  <si>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</si>
  <si>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</si>
  <si>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</si>
  <si>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</si>
  <si>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</si>
  <si>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</si>
  <si>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</si>
  <si>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</si>
  <si>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</si>
  <si>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</si>
  <si>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</si>
  <si>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</si>
  <si>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</si>
  <si>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</si>
  <si>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</si>
  <si>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</si>
  <si>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</si>
  <si>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</si>
  <si>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</si>
  <si>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</si>
  <si>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</si>
  <si>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</si>
  <si>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</si>
  <si>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</si>
  <si>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</si>
  <si>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</si>
  <si>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</si>
  <si>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</si>
  <si>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</si>
  <si>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</si>
  <si>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</si>
  <si>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</si>
  <si>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</si>
  <si>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</si>
  <si>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</si>
  <si>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</si>
  <si>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</si>
  <si>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</si>
  <si>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</si>
  <si>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</si>
  <si>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</si>
  <si>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</si>
  <si>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</si>
  <si>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</si>
  <si>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</si>
  <si>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</si>
  <si>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</si>
  <si>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</si>
  <si>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</si>
  <si>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</si>
  <si>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</si>
  <si>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</si>
  <si>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</si>
  <si>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</si>
  <si>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</si>
  <si>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</si>
  <si>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</si>
  <si>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</si>
  <si>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</si>
  <si>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</si>
  <si>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</si>
  <si>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</si>
  <si>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</si>
  <si>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</si>
  <si>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</si>
  <si>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</si>
  <si>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</si>
  <si>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</si>
  <si>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</si>
  <si>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</si>
  <si>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</si>
  <si>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</si>
  <si>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</si>
  <si>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</si>
  <si>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</si>
  <si>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</si>
  <si>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</si>
  <si>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</si>
  <si>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</si>
  <si>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</si>
  <si>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</si>
  <si>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</si>
  <si>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</si>
  <si>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</si>
  <si>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</si>
  <si>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</si>
  <si>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</si>
  <si>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</si>
  <si>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</si>
  <si>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</si>
  <si>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</si>
  <si>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</si>
  <si>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</si>
  <si>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</si>
  <si>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</si>
  <si>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</si>
  <si>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</si>
  <si>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</si>
  <si>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</si>
  <si>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</si>
  <si>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</si>
  <si>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</si>
  <si>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</si>
  <si>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</si>
  <si>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</si>
  <si>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</si>
  <si>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</si>
  <si>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</si>
  <si>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</si>
  <si>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</si>
  <si>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</si>
  <si>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</si>
  <si>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</si>
  <si>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</si>
  <si>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</si>
  <si>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</si>
  <si>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</si>
  <si>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</si>
  <si>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</si>
  <si>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</si>
  <si>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</si>
  <si>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</si>
  <si>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</si>
  <si>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</si>
  <si>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</si>
  <si>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</si>
  <si>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</si>
  <si>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</si>
  <si>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</si>
  <si>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</si>
  <si>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</si>
  <si>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</si>
  <si>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</si>
  <si>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</si>
  <si>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</si>
  <si>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</si>
  <si>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</si>
  <si>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</si>
  <si>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</si>
  <si>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</si>
  <si>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</si>
  <si>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</si>
  <si>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</si>
  <si>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</si>
  <si>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</si>
  <si>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</si>
  <si>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</si>
  <si>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</si>
  <si>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</si>
  <si>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</si>
  <si>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</si>
  <si>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</si>
  <si>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</si>
  <si>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</si>
  <si>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</si>
  <si>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</si>
  <si>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</si>
  <si>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</si>
  <si>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</si>
  <si>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</si>
  <si>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</si>
  <si>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</si>
  <si>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</si>
  <si>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</si>
  <si>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</si>
  <si>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</si>
  <si>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</si>
  <si>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</si>
  <si>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</si>
  <si>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</si>
  <si>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</si>
  <si>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</si>
  <si>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</si>
  <si>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</si>
  <si>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</si>
  <si>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</si>
  <si>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</si>
  <si>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</si>
  <si>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</si>
  <si>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</si>
  <si>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</si>
  <si>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</si>
  <si>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</si>
  <si>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</si>
  <si>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</si>
  <si>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</si>
  <si>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</si>
  <si>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</si>
  <si>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</si>
  <si>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</si>
  <si>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</si>
  <si>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</si>
  <si>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</si>
  <si>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</si>
  <si>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</si>
  <si>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</si>
  <si>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</si>
  <si>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</si>
  <si>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</si>
  <si>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</si>
  <si>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</si>
  <si>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</si>
  <si>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</si>
  <si>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</si>
  <si>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</si>
  <si>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</si>
  <si>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</si>
  <si>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</si>
  <si>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</si>
  <si>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</si>
  <si>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</si>
  <si>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</si>
  <si>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</si>
  <si>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</si>
  <si>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</si>
  <si>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</si>
  <si>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</si>
  <si>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</si>
  <si>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</si>
  <si>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</si>
  <si>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</si>
  <si>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</si>
  <si>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</si>
  <si>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</si>
  <si>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</si>
  <si>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</si>
  <si>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</si>
  <si>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</si>
  <si>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</si>
  <si>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</si>
  <si>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</si>
  <si>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</si>
  <si>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</si>
  <si>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</si>
  <si>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</si>
  <si>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</si>
  <si>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</si>
  <si>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</si>
  <si>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</si>
  <si>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</si>
  <si>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</si>
  <si>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</si>
  <si>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</si>
  <si>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</si>
  <si>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</si>
  <si>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</si>
  <si>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</si>
  <si>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</si>
  <si>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</si>
  <si>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</si>
  <si>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</si>
  <si>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</si>
  <si>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</si>
  <si>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</si>
  <si>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</si>
  <si>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</si>
  <si>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</si>
  <si>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</si>
  <si>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</si>
  <si>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</si>
  <si>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</si>
  <si>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</si>
  <si>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</si>
  <si>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</si>
  <si>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</si>
  <si>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</si>
  <si>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</si>
  <si>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</si>
  <si>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</si>
  <si>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</si>
  <si>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</si>
  <si>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</si>
  <si>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</si>
  <si>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</si>
  <si>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</si>
  <si>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</si>
  <si>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</si>
  <si>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</si>
  <si>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</si>
  <si>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</si>
  <si>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</si>
  <si>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</si>
  <si>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</si>
  <si>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</si>
  <si>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</si>
  <si>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</si>
  <si>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</si>
  <si>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</si>
  <si>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</si>
  <si>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</si>
  <si>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</si>
  <si>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</si>
  <si>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</si>
  <si>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</si>
  <si>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</si>
  <si>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</si>
  <si>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</si>
  <si>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</si>
  <si>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</si>
  <si>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</si>
  <si>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</si>
  <si>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</si>
  <si>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</si>
  <si>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</si>
  <si>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</si>
  <si>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</si>
  <si>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</si>
  <si>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</si>
  <si>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</si>
  <si>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</si>
  <si>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</si>
  <si>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</si>
  <si>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</si>
  <si>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</si>
  <si>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</si>
  <si>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</si>
  <si>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</si>
  <si>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</si>
  <si>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</si>
  <si>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</si>
  <si>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</si>
  <si>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</si>
  <si>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</si>
  <si>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</si>
  <si>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</si>
  <si>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</si>
  <si>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</si>
  <si>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</si>
  <si>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</si>
  <si>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</si>
  <si>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</si>
  <si>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</si>
  <si>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</si>
  <si>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</si>
  <si>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</si>
  <si>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</si>
  <si>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</si>
  <si>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</si>
  <si>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</si>
  <si>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</si>
  <si>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</si>
  <si>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</si>
  <si>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</si>
  <si>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</si>
  <si>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</si>
  <si>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</si>
  <si>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</si>
  <si>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</si>
  <si>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</si>
  <si>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</si>
  <si>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</si>
  <si>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</si>
  <si>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</si>
  <si>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</si>
  <si>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</si>
  <si>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</si>
  <si>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</si>
  <si>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</si>
  <si>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</si>
  <si>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</si>
  <si>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</si>
  <si>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</si>
  <si>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</si>
  <si>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</si>
  <si>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</si>
  <si>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</si>
  <si>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</si>
  <si>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</si>
  <si>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</si>
  <si>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</si>
  <si>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</si>
  <si>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</si>
  <si>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</si>
  <si>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</si>
  <si>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</si>
  <si>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</si>
  <si>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</si>
  <si>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</si>
  <si>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</si>
  <si>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</si>
  <si>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</si>
  <si>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</si>
  <si>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</si>
  <si>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</si>
  <si>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</si>
  <si>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</si>
  <si>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</si>
  <si>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</si>
  <si>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</si>
  <si>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</si>
  <si>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</si>
  <si>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</si>
  <si>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</si>
  <si>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</si>
  <si>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</si>
  <si>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</si>
  <si>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</si>
  <si>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</si>
  <si>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</si>
  <si>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</si>
  <si>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</si>
  <si>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</si>
  <si>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</si>
  <si>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</si>
  <si>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</si>
  <si>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</si>
  <si>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</si>
  <si>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</si>
  <si>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</si>
  <si>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</si>
  <si>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</si>
  <si>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</si>
  <si>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</si>
  <si>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</si>
  <si>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</si>
  <si>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</si>
  <si>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</si>
  <si>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</si>
  <si>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</si>
  <si>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</si>
  <si>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</si>
  <si>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</si>
  <si>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</si>
  <si>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</si>
  <si>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</si>
  <si>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</si>
  <si>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</si>
  <si>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</si>
  <si>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</si>
  <si>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</si>
  <si>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</si>
  <si>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</si>
  <si>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</si>
  <si>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</si>
  <si>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</si>
  <si>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</si>
  <si>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</si>
  <si>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</si>
  <si>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</si>
  <si>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</si>
  <si>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</si>
  <si>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</si>
  <si>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</si>
  <si>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</si>
  <si>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</si>
  <si>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</si>
  <si>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</si>
  <si>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</si>
  <si>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</si>
  <si>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</si>
  <si>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</si>
  <si>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</si>
  <si>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</si>
  <si>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</si>
  <si>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</si>
  <si>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</si>
  <si>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</si>
  <si>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</si>
  <si>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</si>
  <si>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</si>
  <si>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</si>
  <si>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</si>
  <si>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</si>
  <si>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</si>
  <si>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</si>
  <si>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</si>
  <si>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</si>
  <si>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</si>
  <si>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</si>
  <si>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</si>
  <si>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</si>
  <si>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</si>
  <si>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</si>
  <si>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</si>
  <si>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</si>
  <si>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</si>
  <si>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</si>
  <si>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</si>
  <si>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</si>
  <si>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</si>
  <si>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</si>
  <si>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</si>
  <si>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</si>
  <si>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</si>
  <si>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</si>
  <si>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</si>
  <si>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</si>
  <si>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</si>
  <si>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</si>
  <si>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</si>
  <si>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</si>
  <si>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</si>
  <si>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</si>
  <si>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</si>
  <si>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</si>
  <si>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</si>
  <si>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</si>
  <si>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</si>
  <si>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</si>
  <si>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</si>
  <si>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</si>
  <si>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</si>
  <si>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</si>
  <si>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</si>
  <si>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</si>
  <si>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</si>
  <si>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</si>
  <si>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</si>
  <si>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</si>
  <si>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</si>
  <si>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</si>
  <si>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</si>
  <si>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</si>
  <si>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</si>
  <si>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</si>
  <si>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</si>
  <si>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</si>
  <si>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</si>
  <si>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</si>
  <si>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</si>
  <si>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</si>
  <si>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</si>
  <si>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</si>
  <si>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</si>
  <si>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</si>
  <si>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</si>
  <si>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</si>
  <si>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</si>
  <si>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</si>
  <si>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</si>
  <si>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</si>
  <si>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</si>
  <si>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</si>
  <si>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</si>
  <si>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</si>
  <si>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</si>
  <si>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</si>
  <si>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</si>
  <si>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</si>
  <si>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</si>
  <si>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</si>
  <si>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</si>
  <si>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</si>
  <si>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</si>
  <si>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</si>
  <si>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</si>
  <si>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</si>
  <si>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</si>
  <si>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</si>
  <si>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</si>
  <si>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</si>
  <si>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</si>
  <si>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</si>
  <si>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</si>
  <si>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</si>
  <si>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</si>
  <si>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</si>
  <si>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</si>
  <si>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</si>
  <si>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</si>
  <si>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</si>
  <si>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</si>
  <si>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</si>
  <si>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</si>
  <si>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</si>
  <si>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</si>
  <si>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</si>
  <si>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</si>
  <si>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</si>
  <si>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</si>
  <si>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</si>
  <si>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</si>
  <si>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</si>
  <si>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</si>
  <si>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</si>
  <si>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</si>
  <si>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</si>
  <si>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</si>
  <si>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</si>
  <si>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</si>
  <si>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</si>
  <si>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</si>
  <si>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</si>
  <si>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</si>
  <si>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</si>
  <si>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</si>
  <si>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</si>
  <si>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</si>
  <si>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</si>
  <si>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</si>
  <si>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</si>
  <si>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</si>
  <si>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</si>
  <si>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</si>
  <si>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</si>
  <si>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</si>
  <si>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</si>
  <si>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</si>
  <si>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</si>
  <si>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</si>
  <si>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</si>
  <si>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</si>
  <si>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</si>
  <si>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</si>
  <si>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</si>
  <si>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</si>
  <si>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</si>
  <si>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</si>
  <si>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</si>
  <si>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</si>
  <si>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</si>
  <si>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</si>
  <si>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</si>
  <si>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</si>
  <si>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</si>
  <si>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</si>
  <si>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</si>
  <si>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</si>
  <si>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</si>
  <si>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</si>
  <si>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</si>
  <si>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</si>
  <si>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</si>
  <si>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</si>
  <si>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</si>
  <si>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</si>
  <si>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</si>
  <si>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</si>
  <si>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</si>
  <si>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</si>
  <si>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</si>
  <si>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</si>
  <si>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</si>
  <si>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</si>
  <si>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</si>
  <si>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</si>
  <si>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</si>
  <si>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</si>
  <si>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</si>
  <si>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</si>
  <si>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</si>
  <si>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</si>
  <si>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</si>
  <si>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</si>
  <si>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</si>
  <si>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</si>
  <si>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</si>
  <si>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</si>
  <si>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</si>
  <si>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</si>
  <si>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</si>
  <si>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</si>
  <si>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</si>
  <si>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</si>
  <si>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</si>
  <si>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</si>
  <si>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</si>
  <si>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</si>
  <si>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</si>
  <si>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</si>
  <si>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</si>
  <si>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</si>
  <si>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</si>
  <si>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</si>
  <si>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</si>
  <si>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</si>
  <si>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</si>
  <si>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</si>
  <si>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</si>
  <si>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</si>
  <si>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</si>
  <si>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</si>
  <si>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</si>
  <si>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</si>
  <si>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</si>
  <si>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</si>
  <si>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</si>
  <si>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</si>
  <si>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</si>
  <si>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</si>
  <si>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</si>
  <si>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</si>
  <si>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</si>
  <si>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</si>
  <si>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</si>
  <si>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</si>
  <si>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</si>
  <si>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</si>
  <si>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</si>
  <si>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</si>
  <si>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</si>
  <si>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</si>
  <si>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</si>
  <si>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</si>
  <si>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</si>
  <si>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</si>
  <si>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</si>
  <si>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</si>
  <si>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</si>
  <si>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</si>
  <si>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</si>
  <si>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</si>
  <si>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</si>
  <si>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</si>
  <si>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</si>
  <si>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</si>
  <si>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</si>
  <si>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</si>
  <si>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</si>
  <si>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</si>
  <si>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</si>
  <si>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</si>
  <si>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</si>
  <si>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</si>
  <si>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</si>
  <si>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</si>
  <si>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</si>
  <si>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</si>
  <si>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</si>
  <si>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</si>
  <si>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</si>
  <si>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</si>
  <si>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</si>
  <si>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</si>
  <si>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</si>
  <si>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</si>
  <si>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</si>
  <si>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</si>
  <si>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</si>
  <si>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</si>
  <si>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</si>
  <si>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</si>
  <si>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</si>
  <si>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</si>
  <si>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</si>
  <si>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</si>
  <si>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</si>
  <si>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</si>
  <si>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</si>
  <si>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</si>
  <si>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</si>
  <si>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</si>
  <si>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</si>
  <si>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</si>
  <si>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</si>
  <si>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</si>
  <si>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</si>
  <si>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</si>
  <si>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</si>
  <si>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</si>
  <si>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</si>
  <si>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</si>
  <si>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</si>
  <si>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</si>
  <si>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</si>
  <si>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</si>
  <si>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</si>
  <si>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</si>
  <si>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</si>
  <si>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</si>
  <si>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</si>
  <si>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</si>
  <si>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</si>
  <si>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</si>
  <si>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</si>
  <si>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</si>
  <si>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</si>
  <si>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</si>
  <si>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</si>
  <si>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</si>
  <si>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</si>
  <si>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</si>
  <si>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</si>
  <si>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</si>
  <si>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</si>
  <si>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</si>
  <si>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</si>
  <si>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</si>
  <si>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</si>
  <si>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</si>
  <si>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</si>
  <si>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</si>
  <si>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</si>
  <si>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</si>
  <si>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</si>
  <si>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</si>
  <si>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</si>
  <si>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</si>
  <si>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</si>
  <si>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</si>
  <si>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</si>
  <si>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</si>
  <si>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</si>
  <si>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</si>
  <si>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</si>
  <si>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</si>
  <si>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</si>
  <si>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</si>
  <si>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</si>
  <si>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</si>
  <si>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</si>
  <si>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</si>
  <si>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</si>
  <si>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</si>
  <si>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</si>
  <si>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</si>
  <si>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</si>
  <si>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</si>
  <si>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</si>
  <si>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</si>
  <si>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</si>
  <si>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</si>
  <si>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</si>
  <si>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</si>
  <si>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</si>
  <si>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</si>
  <si>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</si>
  <si>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</si>
  <si>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</si>
  <si>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</si>
  <si>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</si>
  <si>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</si>
  <si>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</si>
  <si>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</si>
  <si>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</si>
  <si>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</si>
  <si>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</si>
  <si>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</si>
  <si>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</si>
  <si>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</si>
  <si>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</si>
  <si>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</si>
  <si>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</si>
  <si>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</si>
  <si>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</si>
  <si>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</si>
  <si>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</si>
  <si>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</si>
  <si>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</si>
  <si>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</si>
  <si>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</si>
  <si>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</si>
  <si>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</si>
  <si>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</si>
  <si>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</si>
  <si>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</si>
  <si>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</si>
  <si>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</si>
  <si>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</si>
  <si>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</si>
  <si>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</si>
  <si>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</si>
  <si>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</si>
  <si>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</si>
  <si>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</si>
  <si>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</si>
  <si>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</si>
  <si>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</si>
  <si>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</si>
  <si>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</si>
  <si>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</si>
  <si>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</si>
  <si>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</si>
  <si>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</si>
  <si>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</si>
  <si>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</si>
  <si>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</si>
  <si>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</si>
  <si>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</si>
  <si>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</si>
  <si>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</si>
  <si>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</si>
  <si>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</si>
  <si>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</si>
  <si>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</si>
  <si>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</si>
  <si>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</si>
  <si>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</si>
  <si>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</si>
  <si>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</si>
  <si>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</si>
  <si>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</si>
  <si>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</si>
  <si>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</si>
  <si>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</si>
  <si>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</si>
  <si>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</si>
  <si>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</si>
  <si>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</si>
  <si>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</si>
  <si>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</si>
  <si>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</si>
  <si>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</si>
  <si>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</si>
  <si>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</si>
  <si>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</si>
  <si>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</si>
  <si>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</si>
  <si>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</si>
  <si>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</si>
  <si>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</si>
  <si>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</si>
  <si>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</si>
  <si>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</si>
  <si>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</si>
  <si>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</si>
  <si>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</si>
  <si>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</si>
  <si>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</si>
  <si>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</si>
  <si>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</si>
  <si>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</si>
  <si>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</si>
  <si>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</si>
  <si>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</si>
  <si>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</si>
  <si>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</si>
  <si>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</si>
  <si>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</si>
  <si>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</si>
  <si>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</si>
  <si>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</si>
  <si>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</si>
  <si>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</si>
  <si>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</si>
  <si>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</si>
  <si>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</si>
  <si>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</si>
  <si>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</si>
  <si>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</si>
  <si>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</si>
  <si>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</si>
  <si>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</si>
  <si>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</si>
  <si>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</si>
  <si>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</si>
  <si>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</si>
  <si>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</si>
  <si>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</si>
  <si>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</si>
  <si>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</si>
  <si>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</si>
  <si>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</si>
  <si>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</si>
  <si>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</si>
  <si>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</si>
  <si>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</si>
  <si>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</si>
  <si>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</si>
  <si>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</si>
  <si>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</si>
  <si>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</si>
  <si>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</si>
  <si>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</si>
  <si>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</si>
  <si>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</si>
  <si>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</si>
  <si>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</si>
  <si>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</si>
  <si>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</si>
  <si>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</si>
  <si>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</si>
  <si>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</si>
  <si>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</si>
  <si>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</si>
  <si>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</si>
  <si>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</si>
  <si>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</si>
  <si>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</si>
  <si>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</si>
  <si>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</si>
  <si>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</si>
  <si>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</si>
  <si>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</si>
  <si>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</si>
  <si>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</si>
  <si>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</si>
  <si>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</si>
  <si>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</si>
  <si>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</si>
  <si>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</si>
  <si>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</si>
  <si>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</si>
  <si>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</si>
  <si>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</si>
  <si>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</si>
  <si>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</si>
  <si>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</si>
  <si>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</si>
  <si>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</si>
  <si>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</si>
  <si>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</si>
  <si>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</si>
  <si>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</si>
  <si>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</si>
  <si>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</si>
  <si>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</si>
  <si>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</si>
  <si>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</si>
  <si>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</si>
  <si>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</si>
  <si>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</si>
  <si>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</si>
  <si>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</si>
  <si>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</si>
  <si>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</si>
  <si>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</si>
  <si>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</si>
  <si>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</si>
  <si>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</si>
  <si>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</si>
  <si>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</si>
  <si>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</si>
  <si>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</si>
  <si>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</si>
  <si>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</si>
  <si>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</si>
  <si>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</si>
  <si>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</si>
  <si>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</si>
  <si>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</si>
  <si>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</si>
  <si>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</si>
  <si>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</si>
  <si>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</si>
  <si>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</si>
  <si>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</si>
  <si>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</si>
  <si>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</si>
  <si>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</si>
  <si>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</si>
  <si>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</si>
  <si>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</si>
  <si>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</si>
  <si>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</si>
  <si>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</si>
  <si>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</si>
  <si>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</si>
  <si>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</si>
  <si>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</si>
  <si>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</si>
  <si>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</si>
  <si>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</si>
  <si>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</si>
  <si>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</si>
  <si>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</si>
  <si>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</si>
  <si>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</si>
  <si>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</si>
  <si>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</si>
  <si>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</si>
  <si>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</si>
  <si>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</si>
  <si>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</si>
  <si>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</si>
  <si>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</si>
  <si>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</si>
  <si>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</si>
  <si>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</si>
  <si>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</si>
  <si>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</si>
  <si>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</si>
  <si>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</si>
  <si>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</si>
  <si>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</si>
  <si>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</si>
  <si>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</si>
  <si>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</si>
  <si>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</si>
  <si>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</si>
  <si>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</si>
  <si>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</si>
  <si>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</si>
  <si>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</si>
  <si>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</si>
  <si>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</si>
  <si>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</si>
  <si>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</si>
  <si>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</si>
  <si>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</si>
  <si>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</si>
  <si>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</si>
  <si>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</si>
  <si>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</si>
  <si>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</si>
  <si>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</si>
  <si>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</si>
  <si>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</si>
  <si>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</si>
  <si>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</si>
  <si>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</si>
  <si>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</si>
  <si>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</si>
  <si>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</si>
  <si>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</si>
  <si>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</si>
  <si>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</si>
  <si>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</si>
  <si>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</si>
  <si>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</si>
  <si>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</si>
  <si>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</si>
  <si>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</si>
  <si>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</si>
  <si>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</si>
  <si>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</si>
  <si>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</si>
  <si>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</si>
  <si>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</si>
  <si>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</si>
  <si>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</si>
  <si>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</si>
  <si>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</si>
  <si>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</si>
  <si>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</si>
  <si>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</si>
  <si>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</si>
  <si>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</si>
  <si>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</si>
  <si>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</si>
  <si>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</si>
  <si>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</si>
  <si>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</si>
  <si>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</si>
  <si>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</si>
  <si>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</si>
  <si>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</si>
  <si>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</si>
  <si>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</si>
  <si>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</si>
  <si>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</si>
  <si>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</si>
  <si>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</si>
  <si>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</si>
  <si>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</si>
  <si>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</si>
  <si>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</si>
  <si>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</si>
  <si>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</si>
  <si>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</si>
  <si>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</si>
  <si>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</si>
  <si>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</si>
  <si>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</si>
  <si>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</si>
  <si>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</si>
  <si>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</si>
  <si>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</si>
  <si>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</si>
  <si>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</si>
  <si>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</si>
  <si>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</si>
  <si>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</si>
  <si>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</si>
  <si>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</si>
  <si>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</si>
  <si>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</si>
  <si>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</si>
  <si>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</si>
  <si>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</si>
  <si>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</si>
  <si>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</si>
  <si>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</si>
  <si>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</si>
  <si>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</si>
  <si>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</si>
  <si>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</si>
  <si>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</si>
  <si>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</si>
  <si>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</si>
  <si>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</si>
  <si>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</si>
  <si>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</si>
  <si>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</si>
  <si>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</si>
  <si>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</si>
  <si>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</si>
  <si>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</si>
  <si>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</si>
  <si>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</si>
  <si>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</si>
  <si>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</si>
  <si>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</si>
  <si>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</si>
  <si>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</si>
  <si>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</si>
  <si>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</si>
  <si>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</si>
  <si>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</si>
  <si>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</si>
  <si>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</si>
  <si>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</si>
  <si>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</si>
  <si>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</si>
  <si>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</si>
  <si>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</si>
  <si>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</si>
  <si>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</si>
  <si>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</si>
  <si>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</si>
  <si>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</si>
  <si>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</si>
  <si>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</si>
  <si>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</si>
  <si>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</si>
  <si>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</si>
  <si>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</si>
  <si>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</si>
  <si>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</si>
  <si>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</si>
  <si>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</si>
  <si>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</si>
  <si>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</si>
  <si>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</si>
  <si>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</si>
  <si>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</si>
  <si>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</si>
  <si>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</si>
  <si>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</si>
  <si>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</si>
  <si>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</si>
  <si>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</si>
  <si>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</si>
  <si>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</si>
  <si>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</si>
  <si>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</si>
  <si>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</si>
  <si>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</si>
  <si>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</si>
  <si>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</si>
  <si>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</si>
  <si>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</si>
  <si>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</si>
  <si>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</si>
  <si>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</si>
  <si>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</si>
  <si>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</si>
  <si>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</si>
  <si>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</si>
  <si>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</si>
  <si>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</si>
  <si>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</si>
  <si>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</si>
  <si>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</si>
  <si>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</si>
  <si>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</si>
  <si>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</si>
  <si>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</si>
  <si>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</si>
  <si>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</si>
  <si>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</si>
  <si>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</si>
  <si>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</si>
  <si>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</si>
  <si>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</si>
  <si>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</si>
  <si>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</si>
  <si>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</si>
  <si>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</si>
  <si>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</si>
  <si>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</si>
  <si>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</si>
  <si>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</si>
  <si>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</si>
  <si>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</si>
  <si>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</si>
  <si>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</si>
  <si>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</si>
  <si>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</si>
  <si>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</si>
  <si>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</si>
  <si>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</si>
  <si>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</si>
  <si>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</si>
  <si>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</si>
  <si>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</si>
  <si>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</si>
  <si>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</si>
  <si>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</si>
  <si>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</si>
  <si>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</si>
  <si>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</si>
  <si>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</si>
  <si>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</si>
  <si>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</si>
  <si>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</si>
  <si>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</si>
  <si>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</si>
  <si>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</si>
  <si>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</si>
  <si>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</si>
  <si>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</si>
  <si>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</si>
  <si>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</si>
  <si>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</si>
  <si>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</si>
  <si>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</si>
  <si>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</si>
  <si>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</si>
  <si>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</si>
  <si>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</si>
  <si>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</si>
  <si>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</si>
  <si>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</si>
  <si>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</si>
  <si>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</si>
  <si>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</si>
  <si>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</si>
  <si>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</si>
  <si>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</si>
  <si>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</si>
  <si>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</si>
  <si>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</si>
  <si>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</si>
  <si>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</si>
  <si>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</si>
  <si>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</si>
  <si>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</si>
  <si>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</si>
  <si>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</si>
  <si>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</si>
  <si>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</si>
  <si>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</si>
  <si>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</si>
  <si>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</si>
  <si>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</si>
  <si>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</si>
  <si>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</si>
  <si>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</si>
  <si>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</si>
  <si>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</si>
  <si>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</si>
  <si>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</si>
  <si>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</si>
  <si>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</si>
  <si>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</si>
  <si>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</si>
  <si>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</si>
  <si>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</si>
  <si>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</si>
  <si>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</si>
  <si>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</si>
  <si>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</si>
  <si>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</si>
  <si>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</si>
  <si>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</si>
  <si>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</si>
  <si>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</si>
  <si>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</si>
  <si>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</si>
  <si>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</si>
  <si>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</si>
  <si>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</si>
  <si>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</si>
  <si>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</si>
  <si>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</si>
  <si>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</si>
  <si>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</si>
  <si>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</si>
  <si>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</si>
  <si>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</si>
  <si>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</si>
  <si>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</si>
  <si>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</si>
  <si>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</si>
  <si>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</si>
  <si>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</si>
  <si>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</si>
  <si>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</si>
  <si>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</si>
  <si>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</si>
  <si>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</si>
  <si>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</si>
  <si>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</si>
  <si>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</si>
  <si>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</si>
  <si>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</si>
  <si>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</si>
  <si>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</si>
  <si>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</si>
  <si>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</si>
  <si>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</si>
  <si>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</si>
  <si>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</si>
  <si>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</si>
  <si>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</si>
  <si>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</si>
  <si>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</si>
  <si>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</si>
  <si>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</si>
  <si>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</si>
  <si>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</si>
  <si>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</si>
  <si>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</si>
  <si>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</si>
  <si>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</si>
  <si>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</si>
  <si>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</si>
  <si>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</si>
  <si>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</si>
  <si>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</si>
  <si>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</si>
  <si>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</si>
  <si>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</si>
  <si>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</si>
  <si>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</si>
  <si>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</si>
  <si>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</si>
  <si>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</si>
  <si>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</si>
  <si>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</si>
  <si>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</si>
  <si>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</si>
  <si>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</si>
  <si>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</si>
  <si>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</si>
  <si>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</si>
  <si>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</si>
  <si>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</si>
  <si>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</si>
  <si>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</si>
  <si>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</si>
  <si>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</si>
  <si>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</si>
  <si>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</si>
  <si>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</si>
  <si>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</si>
  <si>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</si>
  <si>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</si>
  <si>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</si>
  <si>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</si>
  <si>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</si>
  <si>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</si>
  <si>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</si>
  <si>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</si>
  <si>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</si>
  <si>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</si>
  <si>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</si>
  <si>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</si>
  <si>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</si>
  <si>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</si>
  <si>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</si>
  <si>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</si>
  <si>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</si>
  <si>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</si>
  <si>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</si>
  <si>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</si>
  <si>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</si>
  <si>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</si>
  <si>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</si>
  <si>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</si>
  <si>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</si>
  <si>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</si>
  <si>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</si>
  <si>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</si>
  <si>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</si>
  <si>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</si>
  <si>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</si>
  <si>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</si>
  <si>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</si>
  <si>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</si>
  <si>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</si>
  <si>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</si>
  <si>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</si>
  <si>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</si>
  <si>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</si>
  <si>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</si>
  <si>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</si>
  <si>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</si>
  <si>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</si>
  <si>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</si>
  <si>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</si>
  <si>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</si>
  <si>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</si>
  <si>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</si>
  <si>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</si>
  <si>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</si>
  <si>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</si>
  <si>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</si>
  <si>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</si>
  <si>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</si>
  <si>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</si>
  <si>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</si>
  <si>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</si>
  <si>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</si>
  <si>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</si>
  <si>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</si>
  <si>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</si>
  <si>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</si>
  <si>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</si>
  <si>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</si>
  <si>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</si>
  <si>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</si>
  <si>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</si>
  <si>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</si>
  <si>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</si>
  <si>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</si>
  <si>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</si>
  <si>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</si>
  <si>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</si>
  <si>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</si>
  <si>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</si>
  <si>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</si>
  <si>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</si>
  <si>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</si>
  <si>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</si>
  <si>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</si>
  <si>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</si>
  <si>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</si>
  <si>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</si>
  <si>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</si>
  <si>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</si>
  <si>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</si>
  <si>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</si>
  <si>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</si>
  <si>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</si>
  <si>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</si>
  <si>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</si>
  <si>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</si>
  <si>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</si>
  <si>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</si>
  <si>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</si>
  <si>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</si>
  <si>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</si>
  <si>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</si>
  <si>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</si>
  <si>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</si>
  <si>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</si>
  <si>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</si>
  <si>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</si>
  <si>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</si>
  <si>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</si>
  <si>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</si>
  <si>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</si>
  <si>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</si>
  <si>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</si>
  <si>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</si>
  <si>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</si>
  <si>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</si>
  <si>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</si>
  <si>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</si>
  <si>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</si>
  <si>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</si>
  <si>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</si>
  <si>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</si>
  <si>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</si>
  <si>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</si>
  <si>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</si>
  <si>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</si>
  <si>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</si>
  <si>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</si>
  <si>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</si>
  <si>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</si>
  <si>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</si>
  <si>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</si>
  <si>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</si>
  <si>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</si>
  <si>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</si>
  <si>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</si>
  <si>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</si>
  <si>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</si>
  <si>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</si>
  <si>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</si>
  <si>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</si>
  <si>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</si>
  <si>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</si>
  <si>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</si>
  <si>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</si>
  <si>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</si>
  <si>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</si>
  <si>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</si>
  <si>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</si>
  <si>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</si>
  <si>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</si>
  <si>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</si>
  <si>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</si>
  <si>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</si>
  <si>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</si>
  <si>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</si>
  <si>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</si>
  <si>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</si>
  <si>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</si>
  <si>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</si>
  <si>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</si>
  <si>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</si>
  <si>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</si>
  <si>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</si>
  <si>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</si>
  <si>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</si>
  <si>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</si>
  <si>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</si>
  <si>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</si>
  <si>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</si>
  <si>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</si>
  <si>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</si>
  <si>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</si>
  <si>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</si>
  <si>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</si>
  <si>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</si>
  <si>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</si>
  <si>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</si>
  <si>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</si>
  <si>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</si>
  <si>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</si>
  <si>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</si>
  <si>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</si>
  <si>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</si>
  <si>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</si>
  <si>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</si>
  <si>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</si>
  <si>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</si>
  <si>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</si>
  <si>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</si>
  <si>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</si>
  <si>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</si>
  <si>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</si>
  <si>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</si>
  <si>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</si>
  <si>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</si>
  <si>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</si>
  <si>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</si>
  <si>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</si>
  <si>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</si>
  <si>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</si>
  <si>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</si>
  <si>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</si>
  <si>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</si>
  <si>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</si>
  <si>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</si>
  <si>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</si>
  <si>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</si>
  <si>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</si>
  <si>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</si>
  <si>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</si>
  <si>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</si>
  <si>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</si>
  <si>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</si>
  <si>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</si>
  <si>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</si>
  <si>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</si>
  <si>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</si>
  <si>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</si>
  <si>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</si>
  <si>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</si>
  <si>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</si>
  <si>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</si>
  <si>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</si>
  <si>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</si>
  <si>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</si>
  <si>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</si>
  <si>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</si>
  <si>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</si>
  <si>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</si>
  <si>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</si>
  <si>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</si>
  <si>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</si>
  <si>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</si>
  <si>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</si>
  <si>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</si>
  <si>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</si>
  <si>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</si>
  <si>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</si>
  <si>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</si>
  <si>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</si>
  <si>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</si>
  <si>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</si>
  <si>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</si>
  <si>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</si>
  <si>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</si>
  <si>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</si>
  <si>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</si>
  <si>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</si>
  <si>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</si>
  <si>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</si>
  <si>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</si>
  <si>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</si>
  <si>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</si>
  <si>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</si>
  <si>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</si>
  <si>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</si>
  <si>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</si>
  <si>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</si>
  <si>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</si>
  <si>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</si>
  <si>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</si>
  <si>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</si>
  <si>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</si>
  <si>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</si>
  <si>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</si>
  <si>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</si>
  <si>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</si>
  <si>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</si>
  <si>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</si>
  <si>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</si>
  <si>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</si>
  <si>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</si>
  <si>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</si>
  <si>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</si>
  <si>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</si>
  <si>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</si>
  <si>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</si>
  <si>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</si>
  <si>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</si>
  <si>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</si>
  <si>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</si>
  <si>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</si>
  <si>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</si>
  <si>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</si>
  <si>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</si>
  <si>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</si>
  <si>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</si>
  <si>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</si>
  <si>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</si>
  <si>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</si>
  <si>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</si>
  <si>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</si>
  <si>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</si>
  <si>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</si>
  <si>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</si>
  <si>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</si>
  <si>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</si>
  <si>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</si>
  <si>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</si>
  <si>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</si>
  <si>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</si>
  <si>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</si>
  <si>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</si>
  <si>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</si>
  <si>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</si>
  <si>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</si>
  <si>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</si>
  <si>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</si>
  <si>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</si>
  <si>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</si>
  <si>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</si>
  <si>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</si>
  <si>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</si>
  <si>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</si>
  <si>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</si>
  <si>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</si>
  <si>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</si>
  <si>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</si>
  <si>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</si>
  <si>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</si>
  <si>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</si>
  <si>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</si>
  <si>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</si>
  <si>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</si>
  <si>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</si>
  <si>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</si>
  <si>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</si>
  <si>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</si>
  <si>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</si>
  <si>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</si>
  <si>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</si>
  <si>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</si>
  <si>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</si>
  <si>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</si>
  <si>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</si>
  <si>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</si>
  <si>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</si>
  <si>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</si>
  <si>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</si>
  <si>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</si>
  <si>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</si>
  <si>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</si>
  <si>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</si>
  <si>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</si>
  <si>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</si>
  <si>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</si>
  <si>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</si>
  <si>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</si>
  <si>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</si>
  <si>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</si>
  <si>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</si>
  <si>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</si>
  <si>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</si>
  <si>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</si>
  <si>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</si>
  <si>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</si>
  <si>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</si>
  <si>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</si>
  <si>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</si>
  <si>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</si>
  <si>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</si>
  <si>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</si>
  <si>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</si>
  <si>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</si>
  <si>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</si>
  <si>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</si>
  <si>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</si>
  <si>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</si>
  <si>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</si>
  <si>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</si>
  <si>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</si>
  <si>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</si>
  <si>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</si>
  <si>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</si>
  <si>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</si>
  <si>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</si>
  <si>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</si>
  <si>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</si>
  <si>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</si>
  <si>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</si>
  <si>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</si>
  <si>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</si>
  <si>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</si>
  <si>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</si>
  <si>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</si>
  <si>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</si>
  <si>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</si>
  <si>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</si>
  <si>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</si>
  <si>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</si>
  <si>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</si>
  <si>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</si>
  <si>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</si>
  <si>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</si>
  <si>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</si>
  <si>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</si>
  <si>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</si>
  <si>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</si>
  <si>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</si>
  <si>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</si>
  <si>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</si>
  <si>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</si>
  <si>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</si>
  <si>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</si>
  <si>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</si>
  <si>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</si>
  <si>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</si>
  <si>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</si>
  <si>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</si>
  <si>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</si>
  <si>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</si>
  <si>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</si>
  <si>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</si>
  <si>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</si>
  <si>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</si>
  <si>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</si>
  <si>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</si>
  <si>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</si>
  <si>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</si>
  <si>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</si>
  <si>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</si>
  <si>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</si>
  <si>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</si>
  <si>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</si>
  <si>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</si>
  <si>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</si>
  <si>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</si>
  <si>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</si>
  <si>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</si>
  <si>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</si>
  <si>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</si>
  <si>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</si>
  <si>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</si>
  <si>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</si>
  <si>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</si>
  <si>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</si>
  <si>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</si>
  <si>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</si>
  <si>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</si>
  <si>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</si>
  <si>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</si>
  <si>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</si>
  <si>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</si>
  <si>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</si>
  <si>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</si>
  <si>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</si>
  <si>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</si>
  <si>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</si>
  <si>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</si>
  <si>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</si>
  <si>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</si>
  <si>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</si>
  <si>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</si>
  <si>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</si>
  <si>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</si>
  <si>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</si>
  <si>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</si>
  <si>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</si>
  <si>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</si>
  <si>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</si>
  <si>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</si>
  <si>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</si>
  <si>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</si>
  <si>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</si>
  <si>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</si>
  <si>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</si>
  <si>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</si>
  <si>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</si>
  <si>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</si>
  <si>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</si>
  <si>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</si>
  <si>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</si>
  <si>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</si>
  <si>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</si>
  <si>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</si>
  <si>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</si>
  <si>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</si>
  <si>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</si>
  <si>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</si>
  <si>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</si>
  <si>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</si>
  <si>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</si>
  <si>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</si>
  <si>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</si>
  <si>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</si>
  <si>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</si>
  <si>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</si>
  <si>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</si>
  <si>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</si>
  <si>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</si>
  <si>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</si>
  <si>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</si>
  <si>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</si>
  <si>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</si>
  <si>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</si>
  <si>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</si>
  <si>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</si>
  <si>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</si>
  <si>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</si>
  <si>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</si>
  <si>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</si>
  <si>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</si>
  <si>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</si>
  <si>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</si>
  <si>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</si>
  <si>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</si>
  <si>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</si>
  <si>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</si>
  <si>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</si>
  <si>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</si>
  <si>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</si>
  <si>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</si>
  <si>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</si>
  <si>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</si>
  <si>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</si>
  <si>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</si>
  <si>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</si>
  <si>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</si>
  <si>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</si>
  <si>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</si>
  <si>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</si>
  <si>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</si>
  <si>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</si>
  <si>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</si>
  <si>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</si>
  <si>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</si>
  <si>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</si>
  <si>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</si>
  <si>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</si>
  <si>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</si>
  <si>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</si>
  <si>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</si>
  <si>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</si>
  <si>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</si>
  <si>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</si>
  <si>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</si>
  <si>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</si>
  <si>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</si>
  <si>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</si>
  <si>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</si>
  <si>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</si>
  <si>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</si>
  <si>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</si>
  <si>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</si>
  <si>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</si>
  <si>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</si>
  <si>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</si>
  <si>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</si>
  <si>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</si>
  <si>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</si>
  <si>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</si>
  <si>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</si>
  <si>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</si>
  <si>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</si>
  <si>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</si>
  <si>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</si>
  <si>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</si>
  <si>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</si>
  <si>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</si>
  <si>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</si>
  <si>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</si>
  <si>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</si>
  <si>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</si>
  <si>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</si>
  <si>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</si>
  <si>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</si>
  <si>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</si>
  <si>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</si>
  <si>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</si>
  <si>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</si>
  <si>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</si>
  <si>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</si>
  <si>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</si>
  <si>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</si>
  <si>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</si>
  <si>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</si>
  <si>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</si>
  <si>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</si>
  <si>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</si>
  <si>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</si>
  <si>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</si>
  <si>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</si>
  <si>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</si>
  <si>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</si>
  <si>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</si>
  <si>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</si>
  <si>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</si>
  <si>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</si>
  <si>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</si>
  <si>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</si>
  <si>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</si>
  <si>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</si>
  <si>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</si>
  <si>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</si>
  <si>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</si>
  <si>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</si>
  <si>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</si>
  <si>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</si>
  <si>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</si>
  <si>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</si>
  <si>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</si>
  <si>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</si>
  <si>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</si>
  <si>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</si>
  <si>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</si>
  <si>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</si>
  <si>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</si>
  <si>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</si>
  <si>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</si>
  <si>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</si>
  <si>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</si>
  <si>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</si>
  <si>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</si>
  <si>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</si>
  <si>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</si>
  <si>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</si>
  <si>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</si>
  <si>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</si>
  <si>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</si>
  <si>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</si>
  <si>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</si>
  <si>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</si>
  <si>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</si>
  <si>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</si>
  <si>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</si>
  <si>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</si>
  <si>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</si>
  <si>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</si>
  <si>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</si>
  <si>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</si>
  <si>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</si>
  <si>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</si>
  <si>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</si>
  <si>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</si>
  <si>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</si>
  <si>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</si>
  <si>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</si>
  <si>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</si>
  <si>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</si>
  <si>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</si>
  <si>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</si>
  <si>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</si>
  <si>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</si>
  <si>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</si>
  <si>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</si>
  <si>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</si>
  <si>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</si>
  <si>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</si>
  <si>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</si>
  <si>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</si>
  <si>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</si>
  <si>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</si>
  <si>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</si>
  <si>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</si>
  <si>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</si>
  <si>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</si>
  <si>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</si>
  <si>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</si>
  <si>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</si>
  <si>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</si>
  <si>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</si>
  <si>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</si>
  <si>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</si>
  <si>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</si>
  <si>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</si>
  <si>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</si>
  <si>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</si>
  <si>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</si>
  <si>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</si>
  <si>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</si>
  <si>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</si>
  <si>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</si>
  <si>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</si>
  <si>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</si>
  <si>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</si>
  <si>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</si>
  <si>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</si>
  <si>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</si>
  <si>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</si>
  <si>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</si>
  <si>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</si>
  <si>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</si>
  <si>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</si>
  <si>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</si>
  <si>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</si>
  <si>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</si>
  <si>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</si>
  <si>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</si>
  <si>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</si>
  <si>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</si>
  <si>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</si>
  <si>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</si>
  <si>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</si>
  <si>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</si>
  <si>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</si>
  <si>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</si>
  <si>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</si>
  <si>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</si>
  <si>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</si>
  <si>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</si>
  <si>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</si>
  <si>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</si>
  <si>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</si>
  <si>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</si>
  <si>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</si>
  <si>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</si>
  <si>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</si>
  <si>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</si>
  <si>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</si>
  <si>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</si>
  <si>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</si>
  <si>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</si>
  <si>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</si>
  <si>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</si>
  <si>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</si>
  <si>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</si>
  <si>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</si>
  <si>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</si>
  <si>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</si>
  <si>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</si>
  <si>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</si>
  <si>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</si>
  <si>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</si>
  <si>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</si>
  <si>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</si>
  <si>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</si>
  <si>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</si>
  <si>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</si>
  <si>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</si>
  <si>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</si>
  <si>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</si>
  <si>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</si>
  <si>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</si>
  <si>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</si>
  <si>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</si>
  <si>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</si>
  <si>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</si>
  <si>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</si>
  <si>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</si>
  <si>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</si>
  <si>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</si>
  <si>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</si>
  <si>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</si>
  <si>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</si>
  <si>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</si>
  <si>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</si>
  <si>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</si>
  <si>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</si>
  <si>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</si>
  <si>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</si>
  <si>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</si>
  <si>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</si>
  <si>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</si>
  <si>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</si>
  <si>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</si>
  <si>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</si>
  <si>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</si>
  <si>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</si>
  <si>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</si>
  <si>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</si>
  <si>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</si>
  <si>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</si>
  <si>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</si>
  <si>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</si>
  <si>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</si>
  <si>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</si>
  <si>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</si>
  <si>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</si>
  <si>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</si>
  <si>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</si>
  <si>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</si>
  <si>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</si>
  <si>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</si>
  <si>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</si>
  <si>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</si>
  <si>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</si>
  <si>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</si>
  <si>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</si>
  <si>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</si>
  <si>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</si>
  <si>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</si>
  <si>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</si>
  <si>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</si>
  <si>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</si>
  <si>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</si>
  <si>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</si>
  <si>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</si>
  <si>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</si>
  <si>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</si>
  <si>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</si>
  <si>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</si>
  <si>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</si>
  <si>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</si>
  <si>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</si>
  <si>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</si>
  <si>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</si>
  <si>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</si>
  <si>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</si>
  <si>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</si>
  <si>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</si>
  <si>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</si>
  <si>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</si>
  <si>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</si>
  <si>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</si>
  <si>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</si>
  <si>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</si>
  <si>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</si>
  <si>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</si>
  <si>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</si>
  <si>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</si>
  <si>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</si>
  <si>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</si>
  <si>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</si>
  <si>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</si>
  <si>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</si>
  <si>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</si>
  <si>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</si>
  <si>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</si>
  <si>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</si>
  <si>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</si>
  <si>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</si>
  <si>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</si>
  <si>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</si>
  <si>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</si>
  <si>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</si>
  <si>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</si>
  <si>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</si>
  <si>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</si>
  <si>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</si>
  <si>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</si>
  <si>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</si>
  <si>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</si>
  <si>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</si>
  <si>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</si>
  <si>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</si>
  <si>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</si>
  <si>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</si>
  <si>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</si>
  <si>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</si>
  <si>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</si>
  <si>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</si>
  <si>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</si>
  <si>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</si>
  <si>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</si>
  <si>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</si>
  <si>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</si>
  <si>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</si>
  <si>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</si>
  <si>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</si>
  <si>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</si>
  <si>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</si>
  <si>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</si>
  <si>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</si>
  <si>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</si>
  <si>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</si>
  <si>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</si>
  <si>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</si>
  <si>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</si>
  <si>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</si>
  <si>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</si>
  <si>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</si>
  <si>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</si>
  <si>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</si>
  <si>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</si>
  <si>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</si>
  <si>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</si>
  <si>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</si>
  <si>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</si>
  <si>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</si>
  <si>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</si>
  <si>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</si>
  <si>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</si>
  <si>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</si>
  <si>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</si>
  <si>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</si>
  <si>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</si>
  <si>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</si>
  <si>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</si>
  <si>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</si>
  <si>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</si>
  <si>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</si>
  <si>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</si>
  <si>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</si>
  <si>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</si>
  <si>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</si>
  <si>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</si>
  <si>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</si>
  <si>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</si>
  <si>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</si>
  <si>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</si>
  <si>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</si>
  <si>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</si>
  <si>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</si>
  <si>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</si>
  <si>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</si>
  <si>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</si>
  <si>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</si>
  <si>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</si>
  <si>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</si>
  <si>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</si>
  <si>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</si>
  <si>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</si>
  <si>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</si>
  <si>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</si>
  <si>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</si>
  <si>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</si>
  <si>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</si>
  <si>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</si>
  <si>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</si>
  <si>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</si>
  <si>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</si>
  <si>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</si>
  <si>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</si>
  <si>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</si>
  <si>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</si>
  <si>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</si>
  <si>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</si>
  <si>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</si>
  <si>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</si>
  <si>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</si>
  <si>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</si>
  <si>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</si>
  <si>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</si>
  <si>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</si>
  <si>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</si>
  <si>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</si>
  <si>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</si>
  <si>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</si>
  <si>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</si>
  <si>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</si>
  <si>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</si>
  <si>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</si>
  <si>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</si>
  <si>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</si>
  <si>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</si>
  <si>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</si>
  <si>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</si>
  <si>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</si>
  <si>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</si>
  <si>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</si>
  <si>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</si>
  <si>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</si>
  <si>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</si>
  <si>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</si>
  <si>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</si>
  <si>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</si>
  <si>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</si>
  <si>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</si>
  <si>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</si>
  <si>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</si>
  <si>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</si>
  <si>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</si>
  <si>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</si>
  <si>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</si>
  <si>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</si>
  <si>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</si>
  <si>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</si>
  <si>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</si>
  <si>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</si>
  <si>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</si>
  <si>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</si>
  <si>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</si>
  <si>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</si>
  <si>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</si>
  <si>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</si>
  <si>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</si>
  <si>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</si>
  <si>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</si>
  <si>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</si>
  <si>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</si>
  <si>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</si>
  <si>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</si>
  <si>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</si>
  <si>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</si>
  <si>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</si>
  <si>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</si>
  <si>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</si>
  <si>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</si>
  <si>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</si>
  <si>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</si>
  <si>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</si>
  <si>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</si>
  <si>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</si>
  <si>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</si>
  <si>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</si>
  <si>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</si>
  <si>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</si>
  <si>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</si>
  <si>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</si>
  <si>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</si>
  <si>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</si>
  <si>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</si>
  <si>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</si>
  <si>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</si>
  <si>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</si>
  <si>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</si>
  <si>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</si>
  <si>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</si>
  <si>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</si>
  <si>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</si>
  <si>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</si>
  <si>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</si>
  <si>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</si>
  <si>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</si>
  <si>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</si>
  <si>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</si>
  <si>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</si>
  <si>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</si>
  <si>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</si>
  <si>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</si>
  <si>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</si>
  <si>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</si>
  <si>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</si>
  <si>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</si>
  <si>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</si>
  <si>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</si>
  <si>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</si>
  <si>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</si>
  <si>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</si>
  <si>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</si>
  <si>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</si>
  <si>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</si>
  <si>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</si>
  <si>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</si>
  <si>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</si>
  <si>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</si>
  <si>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</si>
  <si>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</si>
  <si>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</si>
  <si>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</si>
  <si>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</si>
  <si>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</si>
  <si>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</si>
  <si>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</si>
  <si>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</si>
  <si>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</si>
  <si>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</si>
  <si>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</si>
  <si>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</si>
  <si>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</si>
  <si>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</si>
  <si>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</si>
  <si>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</si>
  <si>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</si>
  <si>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</si>
  <si>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</si>
  <si>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</si>
  <si>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</si>
  <si>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</si>
  <si>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</si>
  <si>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</si>
  <si>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</si>
  <si>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</si>
  <si>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</si>
  <si>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</si>
  <si>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</si>
  <si>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</si>
  <si>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</si>
  <si>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</si>
  <si>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</si>
  <si>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</si>
  <si>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</si>
  <si>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</si>
  <si>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</si>
  <si>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</si>
  <si>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</si>
  <si>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</si>
  <si>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</si>
  <si>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</si>
  <si>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</si>
  <si>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</si>
  <si>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</si>
  <si>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</si>
  <si>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</si>
  <si>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</si>
  <si>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</si>
  <si>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</si>
  <si>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</si>
  <si>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</si>
  <si>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</si>
  <si>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</si>
  <si>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</si>
  <si>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</si>
  <si>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</si>
  <si>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</si>
  <si>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</si>
  <si>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</si>
  <si>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</si>
  <si>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</si>
  <si>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</si>
  <si>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</si>
  <si>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</si>
  <si>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</si>
  <si>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</si>
  <si>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</si>
  <si>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</si>
  <si>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</si>
  <si>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</si>
  <si>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</si>
  <si>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</si>
  <si>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</si>
  <si>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</si>
  <si>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</si>
  <si>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</si>
  <si>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</si>
  <si>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</si>
  <si>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</si>
  <si>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</si>
  <si>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</si>
  <si>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</si>
  <si>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</si>
  <si>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</si>
  <si>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</si>
  <si>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</si>
  <si>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</si>
  <si>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</si>
  <si>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</si>
  <si>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</si>
  <si>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</si>
  <si>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</si>
  <si>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</si>
  <si>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</si>
  <si>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</si>
  <si>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</si>
  <si>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</si>
  <si>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</si>
  <si>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</si>
  <si>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</si>
  <si>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</si>
  <si>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</si>
  <si>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</si>
  <si>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</si>
  <si>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</si>
  <si>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</si>
  <si>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</si>
  <si>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</si>
  <si>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</si>
  <si>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</si>
  <si>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</si>
  <si>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</si>
  <si>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</si>
  <si>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</si>
  <si>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</si>
  <si>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</si>
  <si>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</si>
  <si>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</si>
  <si>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</si>
  <si>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</si>
  <si>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</si>
  <si>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</si>
  <si>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</si>
  <si>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</si>
  <si>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</si>
  <si>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</si>
  <si>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</si>
  <si>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</si>
  <si>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</si>
  <si>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</si>
  <si>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</si>
  <si>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</si>
  <si>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</si>
  <si>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</si>
  <si>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</si>
  <si>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</si>
  <si>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</si>
  <si>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</si>
  <si>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</si>
  <si>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</si>
  <si>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</si>
  <si>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</si>
  <si>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</si>
  <si>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</si>
  <si>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</si>
  <si>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</si>
  <si>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</si>
  <si>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</si>
  <si>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</si>
  <si>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</si>
  <si>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</si>
  <si>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</si>
  <si>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</si>
  <si>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</si>
  <si>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</si>
  <si>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</si>
  <si>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</si>
  <si>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</si>
  <si>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</si>
  <si>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</si>
  <si>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</si>
  <si>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</si>
  <si>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</si>
  <si>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</si>
  <si>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</si>
  <si>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</si>
  <si>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</si>
  <si>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</si>
  <si>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</si>
  <si>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</si>
  <si>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</si>
  <si>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</si>
  <si>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</si>
  <si>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</si>
  <si>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</si>
  <si>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</si>
  <si>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</si>
  <si>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</si>
  <si>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</si>
  <si>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</si>
  <si>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</si>
  <si>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</si>
  <si>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</si>
  <si>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</si>
  <si>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</si>
  <si>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</si>
  <si>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</si>
  <si>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</si>
  <si>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</si>
  <si>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</si>
  <si>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</si>
  <si>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</si>
  <si>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</si>
  <si>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</si>
  <si>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</si>
  <si>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</si>
  <si>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</si>
  <si>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</si>
  <si>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</si>
  <si>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</si>
  <si>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</si>
  <si>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</si>
  <si>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</si>
  <si>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</si>
  <si>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</si>
  <si>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</si>
  <si>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</si>
  <si>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</si>
  <si>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</si>
  <si>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</si>
  <si>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</si>
  <si>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</si>
  <si>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</si>
  <si>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</si>
  <si>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</si>
  <si>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</si>
  <si>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</si>
  <si>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</si>
  <si>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</si>
  <si>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</si>
  <si>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</si>
  <si>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</si>
  <si>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</si>
  <si>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</si>
  <si>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</si>
  <si>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</si>
  <si>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</si>
  <si>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</si>
  <si>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</si>
  <si>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</si>
  <si>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</si>
  <si>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</si>
  <si>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</si>
  <si>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</si>
  <si>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</si>
  <si>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</si>
  <si>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</si>
  <si>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</si>
  <si>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</si>
  <si>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</si>
  <si>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</si>
  <si>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</si>
  <si>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</si>
  <si>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</si>
  <si>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</si>
  <si>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</si>
  <si>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</si>
  <si>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</si>
  <si>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</si>
  <si>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</si>
  <si>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</si>
  <si>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</si>
  <si>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</si>
  <si>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</si>
  <si>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</si>
  <si>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</si>
  <si>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</si>
  <si>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</si>
  <si>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</si>
  <si>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</si>
  <si>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</si>
  <si>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</si>
  <si>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</si>
  <si>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</si>
  <si>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</si>
  <si>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</si>
  <si>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</si>
  <si>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</si>
  <si>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</si>
  <si>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</si>
  <si>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</si>
  <si>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</si>
  <si>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</si>
  <si>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</si>
  <si>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</si>
  <si>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</si>
  <si>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</si>
  <si>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</si>
  <si>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</si>
  <si>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</si>
  <si>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</si>
  <si>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</si>
  <si>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</si>
  <si>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</si>
  <si>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</si>
  <si>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</si>
  <si>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</si>
  <si>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</si>
  <si>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</si>
  <si>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</si>
  <si>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</si>
  <si>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</si>
  <si>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</si>
  <si>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</si>
  <si>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</si>
  <si>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</si>
  <si>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</si>
  <si>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</si>
  <si>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</si>
  <si>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</si>
  <si>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</si>
  <si>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</si>
  <si>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</si>
  <si>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</si>
  <si>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</si>
  <si>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</si>
  <si>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</si>
  <si>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</si>
  <si>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</si>
  <si>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</si>
  <si>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</si>
  <si>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</si>
  <si>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</si>
  <si>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</si>
  <si>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</si>
  <si>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</si>
  <si>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</si>
  <si>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</si>
  <si>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</si>
  <si>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</si>
  <si>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</si>
  <si>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</si>
  <si>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</si>
  <si>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</si>
  <si>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</si>
  <si>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</si>
  <si>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</si>
  <si>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</si>
  <si>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</si>
  <si>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</si>
  <si>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</si>
  <si>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</si>
  <si>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</si>
  <si>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</si>
  <si>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</si>
  <si>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</si>
  <si>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</si>
  <si>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</si>
  <si>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</si>
  <si>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</si>
  <si>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</si>
  <si>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</si>
  <si>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</si>
  <si>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</si>
  <si>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</si>
  <si>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</si>
  <si>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</si>
  <si>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</si>
  <si>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</si>
  <si>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</si>
  <si>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</si>
  <si>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</si>
  <si>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</si>
  <si>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</si>
  <si>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</si>
  <si>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</si>
  <si>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</si>
  <si>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</si>
  <si>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</si>
  <si>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</si>
  <si>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</si>
  <si>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</si>
  <si>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</si>
  <si>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</si>
  <si>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</si>
  <si>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</si>
  <si>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</si>
  <si>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</si>
  <si>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</si>
  <si>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</si>
  <si>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</si>
  <si>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</si>
  <si>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</si>
  <si>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</si>
  <si>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</si>
  <si>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</si>
  <si>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</si>
  <si>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</si>
  <si>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</si>
  <si>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</si>
  <si>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</si>
  <si>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</si>
  <si>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</si>
  <si>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</si>
  <si>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</si>
  <si>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</si>
  <si>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</si>
  <si>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</si>
  <si>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</si>
  <si>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</si>
  <si>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</si>
  <si>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</si>
  <si>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</si>
  <si>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</si>
  <si>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</si>
  <si>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</si>
  <si>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</si>
  <si>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</si>
  <si>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</si>
  <si>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</si>
  <si>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</si>
  <si>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</si>
  <si>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</si>
  <si>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</si>
  <si>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</si>
  <si>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</si>
  <si>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</si>
  <si>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</si>
  <si>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</si>
  <si>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</si>
  <si>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</si>
  <si>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</si>
  <si>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</si>
  <si>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</si>
  <si>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</si>
  <si>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</si>
  <si>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</si>
  <si>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</si>
  <si>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</si>
  <si>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</si>
  <si>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</si>
  <si>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</si>
  <si>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</si>
  <si>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</si>
  <si>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</si>
  <si>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</si>
  <si>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</si>
  <si>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</si>
  <si>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</si>
  <si>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</si>
  <si>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</si>
  <si>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</si>
  <si>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</si>
  <si>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</si>
  <si>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</si>
  <si>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</si>
  <si>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</si>
  <si>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</si>
  <si>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</si>
  <si>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</si>
  <si>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</si>
  <si>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</si>
  <si>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</si>
  <si>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</si>
  <si>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</si>
  <si>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</si>
  <si>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</si>
  <si>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</si>
  <si>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</si>
  <si>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</si>
  <si>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</si>
  <si>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</si>
  <si>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</si>
  <si>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</si>
  <si>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</si>
  <si>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</si>
  <si>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</si>
  <si>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</si>
  <si>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</si>
  <si>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</si>
  <si>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</si>
  <si>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</si>
  <si>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</si>
  <si>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</si>
  <si>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</si>
  <si>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</si>
  <si>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</si>
  <si>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</si>
  <si>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</si>
  <si>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</si>
  <si>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</si>
  <si>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</si>
  <si>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</si>
  <si>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</si>
  <si>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</si>
  <si>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</si>
  <si>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</si>
  <si>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</si>
  <si>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</si>
  <si>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</si>
  <si>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</si>
  <si>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</si>
  <si>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</si>
  <si>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</si>
  <si>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</si>
  <si>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</si>
  <si>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</si>
  <si>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</si>
  <si>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</si>
  <si>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</si>
  <si>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</si>
  <si>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</si>
  <si>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</si>
  <si>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</si>
  <si>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</si>
  <si>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</si>
  <si>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</si>
  <si>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</si>
  <si>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</si>
  <si>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</si>
  <si>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</si>
  <si>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</si>
  <si>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</si>
  <si>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</si>
  <si>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</si>
  <si>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</si>
  <si>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</si>
  <si>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</si>
  <si>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</si>
  <si>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</si>
  <si>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</si>
  <si>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</si>
  <si>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</si>
  <si>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</si>
  <si>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</si>
  <si>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</si>
  <si>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</si>
  <si>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</si>
  <si>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</si>
  <si>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</si>
  <si>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</si>
  <si>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</si>
  <si>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</si>
  <si>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</si>
  <si>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</si>
  <si>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</si>
  <si>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</si>
  <si>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</si>
  <si>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</si>
  <si>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</si>
  <si>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</si>
  <si>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</si>
  <si>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</si>
  <si>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</si>
  <si>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</si>
  <si>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</si>
  <si>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</si>
  <si>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</si>
  <si>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</si>
  <si>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</si>
  <si>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</si>
  <si>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</si>
  <si>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</si>
  <si>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</si>
  <si>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</si>
  <si>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</si>
  <si>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</si>
  <si>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</si>
  <si>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</si>
  <si>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</si>
  <si>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</si>
  <si>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</si>
  <si>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</si>
  <si>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</si>
  <si>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</si>
  <si>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</si>
  <si>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</si>
  <si>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</si>
  <si>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</si>
  <si>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</si>
  <si>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</si>
  <si>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</si>
  <si>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</si>
  <si>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</si>
  <si>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</si>
  <si>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</si>
  <si>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</si>
  <si>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</si>
  <si>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</si>
  <si>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</si>
  <si>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</si>
  <si>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</si>
  <si>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</si>
  <si>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</si>
  <si>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</si>
  <si>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</si>
  <si>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</si>
  <si>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</si>
  <si>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</si>
  <si>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</si>
  <si>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</si>
  <si>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</si>
  <si>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</si>
  <si>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</si>
  <si>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</si>
  <si>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</si>
  <si>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</si>
  <si>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</si>
  <si>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</si>
  <si>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</si>
  <si>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</si>
  <si>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</si>
  <si>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</si>
  <si>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</si>
  <si>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</si>
  <si>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</si>
  <si>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</si>
  <si>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</si>
  <si>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</si>
  <si>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</si>
  <si>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</si>
  <si>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</si>
  <si>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</si>
  <si>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</si>
  <si>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</si>
  <si>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</si>
  <si>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</si>
  <si>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</si>
  <si>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</si>
  <si>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</si>
  <si>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</si>
  <si>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</si>
  <si>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</si>
  <si>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</si>
  <si>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</si>
  <si>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</si>
  <si>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</si>
  <si>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</si>
  <si>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</si>
  <si>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</si>
  <si>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</si>
  <si>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</si>
  <si>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</si>
  <si>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</si>
  <si>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</si>
  <si>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</si>
  <si>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</si>
  <si>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</si>
  <si>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</si>
  <si>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</si>
  <si>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</si>
  <si>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</si>
  <si>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</si>
  <si>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</si>
  <si>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</si>
  <si>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</si>
  <si>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</si>
  <si>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</si>
  <si>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</si>
  <si>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</si>
  <si>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</si>
  <si>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</si>
  <si>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</si>
  <si>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</si>
  <si>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</si>
  <si>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</si>
  <si>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</si>
  <si>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</si>
  <si>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</si>
  <si>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</si>
  <si>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</si>
  <si>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</si>
  <si>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</si>
  <si>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</si>
  <si>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</si>
  <si>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</si>
  <si>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</si>
  <si>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</si>
  <si>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</si>
  <si>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</si>
  <si>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</si>
  <si>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</si>
  <si>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</si>
  <si>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</si>
  <si>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</si>
  <si>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</si>
  <si>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</si>
  <si>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</si>
  <si>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</si>
  <si>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</si>
  <si>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</si>
  <si>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</si>
  <si>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</si>
  <si>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</si>
  <si>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</si>
  <si>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</si>
  <si>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</si>
  <si>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</si>
  <si>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</si>
  <si>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</si>
  <si>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</si>
  <si>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</si>
  <si>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</si>
  <si>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</si>
  <si>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</si>
  <si>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</si>
  <si>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</si>
  <si>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</si>
  <si>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</si>
  <si>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</si>
  <si>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</si>
  <si>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</si>
  <si>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</si>
  <si>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</si>
  <si>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</si>
  <si>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</si>
  <si>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</si>
  <si>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</si>
  <si>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</si>
  <si>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</si>
  <si>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</si>
  <si>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</si>
  <si>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</si>
  <si>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</si>
  <si>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</si>
  <si>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</si>
  <si>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</si>
  <si>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</si>
  <si>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</si>
  <si>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</si>
  <si>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</si>
  <si>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</si>
  <si>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</si>
  <si>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</si>
  <si>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</si>
  <si>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</si>
  <si>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</si>
  <si>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</si>
  <si>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</si>
  <si>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</si>
  <si>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</si>
  <si>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</si>
  <si>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</si>
  <si>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</si>
  <si>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</si>
  <si>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</si>
  <si>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</si>
  <si>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</si>
  <si>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</si>
  <si>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</si>
  <si>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</si>
  <si>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</si>
  <si>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</si>
  <si>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</si>
  <si>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</si>
  <si>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</si>
  <si>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</si>
  <si>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</si>
  <si>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</si>
  <si>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</si>
  <si>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</si>
  <si>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</si>
  <si>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</si>
  <si>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</si>
  <si>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</si>
  <si>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</si>
  <si>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</si>
  <si>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</si>
  <si>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</si>
  <si>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</si>
  <si>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</si>
  <si>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</si>
  <si>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</si>
  <si>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</si>
  <si>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</si>
  <si>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</si>
  <si>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</si>
  <si>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</si>
  <si>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</si>
  <si>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</si>
  <si>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</si>
  <si>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</si>
  <si>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</si>
  <si>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</si>
  <si>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</si>
  <si>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</si>
  <si>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</si>
  <si>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</si>
  <si>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</si>
  <si>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</si>
  <si>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</si>
  <si>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</si>
  <si>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</si>
  <si>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</si>
  <si>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</si>
  <si>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</si>
  <si>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</si>
  <si>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</si>
  <si>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</si>
  <si>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</si>
  <si>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</si>
  <si>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</si>
  <si>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</si>
  <si>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</si>
  <si>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</si>
  <si>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</si>
  <si>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</si>
  <si>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</si>
  <si>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</si>
  <si>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</si>
  <si>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</si>
  <si>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</si>
  <si>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</si>
  <si>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</si>
  <si>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</si>
  <si>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</si>
  <si>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</si>
  <si>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</si>
  <si>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</si>
  <si>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</si>
  <si>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</si>
  <si>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</si>
  <si>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</si>
  <si>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</si>
  <si>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</si>
  <si>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</si>
  <si>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</si>
  <si>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</si>
  <si>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</si>
  <si>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</si>
  <si>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</si>
  <si>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</si>
  <si>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</si>
  <si>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</si>
  <si>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</si>
  <si>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</si>
  <si>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</si>
  <si>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</si>
  <si>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</si>
  <si>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</si>
  <si>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</si>
  <si>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</si>
  <si>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</si>
  <si>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</si>
  <si>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</si>
  <si>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</si>
  <si>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</si>
  <si>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</si>
  <si>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</si>
  <si>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</si>
  <si>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</si>
  <si>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</si>
  <si>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</si>
  <si>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</si>
  <si>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</si>
  <si>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</si>
  <si>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</si>
  <si>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</si>
  <si>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</si>
  <si>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</si>
  <si>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</si>
  <si>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</si>
  <si>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</si>
  <si>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</si>
  <si>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</si>
  <si>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</si>
  <si>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</si>
  <si>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</si>
  <si>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</si>
  <si>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</si>
  <si>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</si>
  <si>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</si>
  <si>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</si>
  <si>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</si>
  <si>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</si>
  <si>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</si>
  <si>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</si>
  <si>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</si>
  <si>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</si>
  <si>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</si>
  <si>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</si>
  <si>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</si>
  <si>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</si>
  <si>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</si>
  <si>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</si>
  <si>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</si>
  <si>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</si>
  <si>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</si>
  <si>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</si>
  <si>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</si>
  <si>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</si>
  <si>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</si>
  <si>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</si>
  <si>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</si>
  <si>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</si>
  <si>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</si>
  <si>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</si>
  <si>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</si>
  <si>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</si>
  <si>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</si>
  <si>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</si>
  <si>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</si>
  <si>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</si>
  <si>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</si>
  <si>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</si>
  <si>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</si>
  <si>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</si>
  <si>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</si>
  <si>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</si>
  <si>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</si>
  <si>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</si>
  <si>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</si>
  <si>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</si>
  <si>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</si>
  <si>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</si>
  <si>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</si>
  <si>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</si>
  <si>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</si>
  <si>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</si>
  <si>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</si>
  <si>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</si>
  <si>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</si>
  <si>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</si>
  <si>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</si>
  <si>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</si>
  <si>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</si>
  <si>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</si>
  <si>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</si>
  <si>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</si>
  <si>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</si>
  <si>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</si>
  <si>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</si>
  <si>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</si>
  <si>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</si>
  <si>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</si>
  <si>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</si>
  <si>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</si>
  <si>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</si>
  <si>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</si>
  <si>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</si>
  <si>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</si>
  <si>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</si>
  <si>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</si>
  <si>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</si>
  <si>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</si>
  <si>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</si>
  <si>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</si>
  <si>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</si>
  <si>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</si>
  <si>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</si>
  <si>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</si>
  <si>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</si>
  <si>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</si>
  <si>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</si>
  <si>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</si>
  <si>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</si>
  <si>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</si>
  <si>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</si>
  <si>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</si>
  <si>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</si>
  <si>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</si>
  <si>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</si>
  <si>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</si>
  <si>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</si>
  <si>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</si>
  <si>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</si>
  <si>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</si>
  <si>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</si>
  <si>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</si>
  <si>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</si>
  <si>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</si>
  <si>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</si>
  <si>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</si>
  <si>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</si>
  <si>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</si>
  <si>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</si>
  <si>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</si>
  <si>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</si>
  <si>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</si>
  <si>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</si>
  <si>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</si>
  <si>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</si>
  <si>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</si>
  <si>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</si>
  <si>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</si>
  <si>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</si>
  <si>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</si>
  <si>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</si>
  <si>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</si>
  <si>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</si>
  <si>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</si>
  <si>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</si>
  <si>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</si>
  <si>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</si>
  <si>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</si>
  <si>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</si>
  <si>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</si>
  <si>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</si>
  <si>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</si>
  <si>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</si>
  <si>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</si>
  <si>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</si>
  <si>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</si>
  <si>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</si>
  <si>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</si>
  <si>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</si>
  <si>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</si>
  <si>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</si>
  <si>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</si>
  <si>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</si>
  <si>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</si>
  <si>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</si>
  <si>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</si>
  <si>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</si>
  <si>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</si>
  <si>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</si>
  <si>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</si>
  <si>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</si>
  <si>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</si>
  <si>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</si>
  <si>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</si>
  <si>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</si>
  <si>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</si>
  <si>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</si>
  <si>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</si>
  <si>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</si>
  <si>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</si>
  <si>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</si>
  <si>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</si>
  <si>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</si>
  <si>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</si>
  <si>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</si>
  <si>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</si>
  <si>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</si>
  <si>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</si>
  <si>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</si>
  <si>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</si>
  <si>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</si>
  <si>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</si>
  <si>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</si>
  <si>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</si>
  <si>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</si>
  <si>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</si>
  <si>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</si>
  <si>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</si>
  <si>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</si>
  <si>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</si>
  <si>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</si>
  <si>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</si>
  <si>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</si>
  <si>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</si>
  <si>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</si>
  <si>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</si>
  <si>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</si>
  <si>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</si>
  <si>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</si>
  <si>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</si>
  <si>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</si>
  <si>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</si>
  <si>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</si>
  <si>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</si>
  <si>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</si>
  <si>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</si>
  <si>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</si>
  <si>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</si>
  <si>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</si>
  <si>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</si>
  <si>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</si>
  <si>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</si>
  <si>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</si>
  <si>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</si>
  <si>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</si>
  <si>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</si>
  <si>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</si>
  <si>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</si>
  <si>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</si>
  <si>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</si>
  <si>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</si>
  <si>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</si>
  <si>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</si>
  <si>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</si>
  <si>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</si>
  <si>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</si>
  <si>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</si>
  <si>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</si>
  <si>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</si>
  <si>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</si>
  <si>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</si>
  <si>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</si>
  <si>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</si>
  <si>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</si>
  <si>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</si>
  <si>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</si>
  <si>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</si>
  <si>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</si>
  <si>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</si>
  <si>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</si>
  <si>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</si>
  <si>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</si>
  <si>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</si>
  <si>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</si>
  <si>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</si>
  <si>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</si>
  <si>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</si>
  <si>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</si>
  <si>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</si>
  <si>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</si>
  <si>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</si>
  <si>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</si>
  <si>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</si>
  <si>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</si>
  <si>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</si>
  <si>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</si>
  <si>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</si>
  <si>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</si>
  <si>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</si>
  <si>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</si>
  <si>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</si>
  <si>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</si>
  <si>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</si>
  <si>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</si>
  <si>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</si>
  <si>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</si>
  <si>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</si>
  <si>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</si>
  <si>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</si>
  <si>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</si>
  <si>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</si>
  <si>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</si>
  <si>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</si>
  <si>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</si>
  <si>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</si>
  <si>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</si>
  <si>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</si>
  <si>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</si>
  <si>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</si>
  <si>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</si>
  <si>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</si>
  <si>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</si>
  <si>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</si>
  <si>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</si>
  <si>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</si>
  <si>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</si>
  <si>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</si>
  <si>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</si>
  <si>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</si>
  <si>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</si>
  <si>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</si>
  <si>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</si>
  <si>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</si>
  <si>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</si>
  <si>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</si>
  <si>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</si>
  <si>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</si>
  <si>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</si>
  <si>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</si>
  <si>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</si>
  <si>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</si>
  <si>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</si>
  <si>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</si>
  <si>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</si>
  <si>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</si>
  <si>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</si>
  <si>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</si>
  <si>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</si>
  <si>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</si>
  <si>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</si>
  <si>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</si>
  <si>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</si>
  <si>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</si>
  <si>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</si>
  <si>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</si>
  <si>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</si>
  <si>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</si>
  <si>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</si>
  <si>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</si>
  <si>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</si>
  <si>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</si>
  <si>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</si>
  <si>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</si>
  <si>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</si>
  <si>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</si>
  <si>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</si>
  <si>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</si>
  <si>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</si>
  <si>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</si>
  <si>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</si>
  <si>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</si>
  <si>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</si>
  <si>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</si>
  <si>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</si>
  <si>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</si>
  <si>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</si>
  <si>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</si>
  <si>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</si>
  <si>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</si>
  <si>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</si>
  <si>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</si>
  <si>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</si>
  <si>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</si>
  <si>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</si>
  <si>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</si>
  <si>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</si>
  <si>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</si>
  <si>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</si>
  <si>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</si>
  <si>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</si>
  <si>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</si>
  <si>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</si>
  <si>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</si>
  <si>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</si>
  <si>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</si>
  <si>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</si>
  <si>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</si>
  <si>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</si>
  <si>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</si>
  <si>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</si>
  <si>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</si>
  <si>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</si>
  <si>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</si>
  <si>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</si>
  <si>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</si>
  <si>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</si>
  <si>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</si>
  <si>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</si>
  <si>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</si>
  <si>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</si>
  <si>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</si>
  <si>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</si>
  <si>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</si>
  <si>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</si>
  <si>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</si>
  <si>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</si>
  <si>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</si>
  <si>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</si>
  <si>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</si>
  <si>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</si>
  <si>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</si>
  <si>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</si>
  <si>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</si>
  <si>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</si>
  <si>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</si>
  <si>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</si>
  <si>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</si>
  <si>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</si>
  <si>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</si>
  <si>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</si>
  <si>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</si>
  <si>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</si>
  <si>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</si>
  <si>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</si>
  <si>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</si>
  <si>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</si>
  <si>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</si>
  <si>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</si>
  <si>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</si>
  <si>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</si>
  <si>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</si>
  <si>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</si>
  <si>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</si>
  <si>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</si>
  <si>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</si>
  <si>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</si>
  <si>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</si>
  <si>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</si>
  <si>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</si>
  <si>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</si>
  <si>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</si>
  <si>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</si>
  <si>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</si>
  <si>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</si>
  <si>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</si>
  <si>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</si>
  <si>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</si>
  <si>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</si>
  <si>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</si>
  <si>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</si>
  <si>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</si>
  <si>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</si>
  <si>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</si>
  <si>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</si>
  <si>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</si>
  <si>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</si>
  <si>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</si>
  <si>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</si>
  <si>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</si>
  <si>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</si>
  <si>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</si>
  <si>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</si>
  <si>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</si>
  <si>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</si>
  <si>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</si>
  <si>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</si>
  <si>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</si>
  <si>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</si>
  <si>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</si>
  <si>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</si>
  <si>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</si>
  <si>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</si>
  <si>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</si>
  <si>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</si>
  <si>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</si>
  <si>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</si>
  <si>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</si>
  <si>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</si>
  <si>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</si>
  <si>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</si>
  <si>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</si>
  <si>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</si>
  <si>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</si>
  <si>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</si>
  <si>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</si>
  <si>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</si>
  <si>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</si>
  <si>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</si>
  <si>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</si>
  <si>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</si>
  <si>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</si>
  <si>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</si>
  <si>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</si>
  <si>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</si>
  <si>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</si>
  <si>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</si>
  <si>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</si>
  <si>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</si>
  <si>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</si>
  <si>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</si>
  <si>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</si>
  <si>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</si>
  <si>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</si>
  <si>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</si>
  <si>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</si>
  <si>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</si>
  <si>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</si>
  <si>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</si>
  <si>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</si>
  <si>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</si>
  <si>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</si>
  <si>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</si>
  <si>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</si>
  <si>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</si>
  <si>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</si>
  <si>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</si>
  <si>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</si>
  <si>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</si>
  <si>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</si>
  <si>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</si>
  <si>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</si>
  <si>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</si>
  <si>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</si>
  <si>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</si>
  <si>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</si>
  <si>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</si>
  <si>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</si>
  <si>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</si>
  <si>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</si>
  <si>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</si>
  <si>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</si>
  <si>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</si>
  <si>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</si>
  <si>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</si>
  <si>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</si>
  <si>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</si>
  <si>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</si>
  <si>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</si>
  <si>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</si>
  <si>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</si>
  <si>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</si>
  <si>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</si>
  <si>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</si>
  <si>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</si>
  <si>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</si>
  <si>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</si>
  <si>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</si>
  <si>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</si>
  <si>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</si>
  <si>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</si>
  <si>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</si>
  <si>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</si>
  <si>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</si>
  <si>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</si>
  <si>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</si>
  <si>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</si>
  <si>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</si>
  <si>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</si>
  <si>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</si>
  <si>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</si>
  <si>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</si>
  <si>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</si>
  <si>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</si>
  <si>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</si>
  <si>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</si>
  <si>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</si>
  <si>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</si>
  <si>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</si>
  <si>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</si>
  <si>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</si>
  <si>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</si>
  <si>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</si>
  <si>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</si>
  <si>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</si>
  <si>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</si>
  <si>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</si>
  <si>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</si>
  <si>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</si>
  <si>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</si>
  <si>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</si>
  <si>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</si>
  <si>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</si>
  <si>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</si>
  <si>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</si>
  <si>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</si>
  <si>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</si>
  <si>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</si>
  <si>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</si>
  <si>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</si>
  <si>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</si>
  <si>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</si>
  <si>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</si>
  <si>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</si>
  <si>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</si>
  <si>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</si>
  <si>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</si>
  <si>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</si>
  <si>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</si>
  <si>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</si>
  <si>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</si>
  <si>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</si>
  <si>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</si>
  <si>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</si>
  <si>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</si>
  <si>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</si>
  <si>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</si>
  <si>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</si>
  <si>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</si>
  <si>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</si>
  <si>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</si>
  <si>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</si>
  <si>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</si>
  <si>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</si>
  <si>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</si>
  <si>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</si>
  <si>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</si>
  <si>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</si>
  <si>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</si>
  <si>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</si>
  <si>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</si>
  <si>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</si>
  <si>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</si>
  <si>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</si>
  <si>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</si>
  <si>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</si>
  <si>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</si>
  <si>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</si>
  <si>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</si>
  <si>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</si>
  <si>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</si>
  <si>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</si>
  <si>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</si>
  <si>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</si>
  <si>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</si>
  <si>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</si>
  <si>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</si>
  <si>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</si>
  <si>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</si>
  <si>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</si>
  <si>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</si>
  <si>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</si>
  <si>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</si>
  <si>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</si>
  <si>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</si>
  <si>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</si>
  <si>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</si>
  <si>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</si>
  <si>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</si>
  <si>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</si>
  <si>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</si>
  <si>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</si>
  <si>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</si>
  <si>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</si>
  <si>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</si>
  <si>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</si>
  <si>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</si>
  <si>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</si>
  <si>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</si>
  <si>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</si>
  <si>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</si>
  <si>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</si>
  <si>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</si>
  <si>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</si>
  <si>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</si>
  <si>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</si>
  <si>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</si>
  <si>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</si>
  <si>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</si>
  <si>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</si>
  <si>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</si>
  <si>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</si>
  <si>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</si>
  <si>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</si>
  <si>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</si>
  <si>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</si>
  <si>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</si>
  <si>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</si>
  <si>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</si>
  <si>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</si>
  <si>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</si>
  <si>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</si>
  <si>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</si>
  <si>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</si>
  <si>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</si>
  <si>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</si>
  <si>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</si>
  <si>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</si>
  <si>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</si>
  <si>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</si>
  <si>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</si>
  <si>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</si>
  <si>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</si>
  <si>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</si>
  <si>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</si>
  <si>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</si>
  <si>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</si>
  <si>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</si>
  <si>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</si>
  <si>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</si>
  <si>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</si>
  <si>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</si>
  <si>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</si>
  <si>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</si>
  <si>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</si>
  <si>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</si>
  <si>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</si>
  <si>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</si>
  <si>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</si>
  <si>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</si>
  <si>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</si>
  <si>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</si>
  <si>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</si>
  <si>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</si>
  <si>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</si>
  <si>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</si>
  <si>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</si>
  <si>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</si>
  <si>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</si>
  <si>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</si>
  <si>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</si>
  <si>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</si>
  <si>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</si>
  <si>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</si>
  <si>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</si>
  <si>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</si>
  <si>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</si>
  <si>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</si>
  <si>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</si>
  <si>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</si>
  <si>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</si>
  <si>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</si>
  <si>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</si>
  <si>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</si>
  <si>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</si>
  <si>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</si>
  <si>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</si>
  <si>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</si>
  <si>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</si>
  <si>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</si>
  <si>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</si>
  <si>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</si>
  <si>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</si>
  <si>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</si>
  <si>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</si>
  <si>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</si>
  <si>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</si>
  <si>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</si>
  <si>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</si>
  <si>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</si>
  <si>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</si>
  <si>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</si>
  <si>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</si>
  <si>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</si>
  <si>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</si>
  <si>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</si>
  <si>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</si>
  <si>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</si>
  <si>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</si>
  <si>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</si>
  <si>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</si>
  <si>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</si>
  <si>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</si>
  <si>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</si>
  <si>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</si>
  <si>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</si>
  <si>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</si>
  <si>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</si>
  <si>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</si>
  <si>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</si>
  <si>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</si>
  <si>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</si>
  <si>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</si>
  <si>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</si>
  <si>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</si>
  <si>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</si>
  <si>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</si>
  <si>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</si>
  <si>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</si>
  <si>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</si>
  <si>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</si>
  <si>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</si>
  <si>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</si>
  <si>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</si>
  <si>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</si>
  <si>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</si>
  <si>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</si>
  <si>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</si>
  <si>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</si>
  <si>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</si>
  <si>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</si>
  <si>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</si>
  <si>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</si>
  <si>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</si>
  <si>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</si>
  <si>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</si>
  <si>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</si>
  <si>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</si>
  <si>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</si>
  <si>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</si>
  <si>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</si>
  <si>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</si>
  <si>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</si>
  <si>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</si>
  <si>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</si>
  <si>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</si>
  <si>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</si>
  <si>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</si>
  <si>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</si>
  <si>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</si>
  <si>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</si>
  <si>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</si>
  <si>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</si>
  <si>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</si>
  <si>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</si>
  <si>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</si>
  <si>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</si>
  <si>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</si>
  <si>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</si>
  <si>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</si>
  <si>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</si>
  <si>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</si>
  <si>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</si>
  <si>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</si>
  <si>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</si>
  <si>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</si>
  <si>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</si>
  <si>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</si>
  <si>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</si>
  <si>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</si>
  <si>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</si>
  <si>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</si>
  <si>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</si>
  <si>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</si>
  <si>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</si>
  <si>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</si>
  <si>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</si>
  <si>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</si>
  <si>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</si>
  <si>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</si>
  <si>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</si>
  <si>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</si>
  <si>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</si>
  <si>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</si>
  <si>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</si>
  <si>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</si>
  <si>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</si>
  <si>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</si>
  <si>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</si>
  <si>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</si>
  <si>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</si>
  <si>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</si>
  <si>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</si>
  <si>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</si>
  <si>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</si>
  <si>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</si>
  <si>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</si>
  <si>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</si>
  <si>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</si>
  <si>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</si>
  <si>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</si>
  <si>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</si>
  <si>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</si>
  <si>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</si>
  <si>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</si>
  <si>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</si>
  <si>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</si>
  <si>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</si>
  <si>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</si>
  <si>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</si>
  <si>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</si>
  <si>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</si>
  <si>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</si>
  <si>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</si>
  <si>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</si>
  <si>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</si>
  <si>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</si>
  <si>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</si>
  <si>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</si>
  <si>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</si>
  <si>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</si>
  <si>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</si>
  <si>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</si>
  <si>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</si>
  <si>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</si>
  <si>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</si>
  <si>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</si>
  <si>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</si>
  <si>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</si>
  <si>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</si>
  <si>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</si>
  <si>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</si>
  <si>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</si>
  <si>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</si>
  <si>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</si>
  <si>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</si>
  <si>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</si>
  <si>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</si>
  <si>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</si>
  <si>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</si>
  <si>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</si>
  <si>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</si>
  <si>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</si>
  <si>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</si>
  <si>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</si>
  <si>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</si>
  <si>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</si>
  <si>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</si>
  <si>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</si>
  <si>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</si>
  <si>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</si>
  <si>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</si>
  <si>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</si>
  <si>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</si>
  <si>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</si>
  <si>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</si>
  <si>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</si>
  <si>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</si>
  <si>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</si>
  <si>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</si>
  <si>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</si>
  <si>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</si>
  <si>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</si>
  <si>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</si>
  <si>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</si>
  <si>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</si>
  <si>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</si>
  <si>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</si>
  <si>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</si>
  <si>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</si>
  <si>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</si>
  <si>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</si>
  <si>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</si>
  <si>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</si>
  <si>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</si>
  <si>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</si>
  <si>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</si>
  <si>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</si>
  <si>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</si>
  <si>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</si>
  <si>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</si>
  <si>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</si>
  <si>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</si>
  <si>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</si>
  <si>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</si>
  <si>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</si>
  <si>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</si>
  <si>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</si>
  <si>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</si>
  <si>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</si>
  <si>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</si>
  <si>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</si>
  <si>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</si>
  <si>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</si>
  <si>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</si>
  <si>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</si>
  <si>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</si>
  <si>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</si>
  <si>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</si>
  <si>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</si>
  <si>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</si>
  <si>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</si>
  <si>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</si>
  <si>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</si>
  <si>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</si>
  <si>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</si>
  <si>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</si>
  <si>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</si>
  <si>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</si>
  <si>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</si>
  <si>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</si>
  <si>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</si>
  <si>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</si>
  <si>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</si>
  <si>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</si>
  <si>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</si>
  <si>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</si>
  <si>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</si>
  <si>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</si>
  <si>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</si>
  <si>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</si>
  <si>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</si>
  <si>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</si>
  <si>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</si>
  <si>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</si>
  <si>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</si>
  <si>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</si>
  <si>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</si>
  <si>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</si>
  <si>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</si>
  <si>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</si>
  <si>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</si>
  <si>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</si>
  <si>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</si>
  <si>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</si>
  <si>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</si>
  <si>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</si>
  <si>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</si>
  <si>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</si>
  <si>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</si>
  <si>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</si>
  <si>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</si>
  <si>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</si>
  <si>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</si>
  <si>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</si>
  <si>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</si>
  <si>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</si>
  <si>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</si>
  <si>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</si>
  <si>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</si>
  <si>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</si>
  <si>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</si>
  <si>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</si>
  <si>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</si>
  <si>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</si>
  <si>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</si>
  <si>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</si>
  <si>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</si>
  <si>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</si>
  <si>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</si>
  <si>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</si>
  <si>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</si>
  <si>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</si>
  <si>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</si>
  <si>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</si>
  <si>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</si>
  <si>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</si>
  <si>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</si>
  <si>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</si>
  <si>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</si>
  <si>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</si>
  <si>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</si>
  <si>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</si>
  <si>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</si>
  <si>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</si>
  <si>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</si>
  <si>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</si>
  <si>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</si>
  <si>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</si>
  <si>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</si>
  <si>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</si>
  <si>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</si>
  <si>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</si>
  <si>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</si>
  <si>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</si>
  <si>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</si>
  <si>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</si>
  <si>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</si>
  <si>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</si>
  <si>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</si>
  <si>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</si>
  <si>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</si>
  <si>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</si>
  <si>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</si>
  <si>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</si>
  <si>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</si>
  <si>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</si>
  <si>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</si>
  <si>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</si>
  <si>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</si>
  <si>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</si>
  <si>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</si>
  <si>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</si>
  <si>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</si>
  <si>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</si>
  <si>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</si>
  <si>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</si>
  <si>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</si>
  <si>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</si>
  <si>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</si>
  <si>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</si>
  <si>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</si>
  <si>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</si>
  <si>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</si>
  <si>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</si>
  <si>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</si>
  <si>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</si>
  <si>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</si>
  <si>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</si>
  <si>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</si>
  <si>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</si>
  <si>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</si>
  <si>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</si>
  <si>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</si>
  <si>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</si>
  <si>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</si>
  <si>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</si>
  <si>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</si>
  <si>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</si>
  <si>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</si>
  <si>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</si>
  <si>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</si>
  <si>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</si>
  <si>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</si>
  <si>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</si>
  <si>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</si>
  <si>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</si>
  <si>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</si>
  <si>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</si>
  <si>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</si>
  <si>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</si>
  <si>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</si>
  <si>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</si>
  <si>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</si>
  <si>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</si>
  <si>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</si>
  <si>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</si>
  <si>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</si>
  <si>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</si>
  <si>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</si>
  <si>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</si>
  <si>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</si>
  <si>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</si>
  <si>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</si>
  <si>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</si>
  <si>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</si>
  <si>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</si>
  <si>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</si>
  <si>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</si>
  <si>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</si>
  <si>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</si>
  <si>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</si>
  <si>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</si>
  <si>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</si>
  <si>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</si>
  <si>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</si>
  <si>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</si>
  <si>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</si>
  <si>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</si>
  <si>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</si>
  <si>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</si>
  <si>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</si>
  <si>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</si>
  <si>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</si>
  <si>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</si>
  <si>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</si>
  <si>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</si>
  <si>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</si>
  <si>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</si>
  <si>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</si>
  <si>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</si>
  <si>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</si>
  <si>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</si>
  <si>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</si>
  <si>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</si>
  <si>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</si>
  <si>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</si>
  <si>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</si>
  <si>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</si>
  <si>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</si>
  <si>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</si>
  <si>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</si>
  <si>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</si>
  <si>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</si>
  <si>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</si>
  <si>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</si>
  <si>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</si>
  <si>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</si>
  <si>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</si>
  <si>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</si>
  <si>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</si>
  <si>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</si>
  <si>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</si>
  <si>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</si>
  <si>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</si>
  <si>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</si>
  <si>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</si>
  <si>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</si>
  <si>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</si>
  <si>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</si>
  <si>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</si>
  <si>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</si>
  <si>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</si>
  <si>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</si>
  <si>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</si>
  <si>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</si>
  <si>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</si>
  <si>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</si>
  <si>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</si>
  <si>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</si>
  <si>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</si>
  <si>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</si>
  <si>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</si>
  <si>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</si>
  <si>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</si>
  <si>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</si>
  <si>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</si>
  <si>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</si>
  <si>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</si>
  <si>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</si>
  <si>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</si>
  <si>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</si>
  <si>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</si>
  <si>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</si>
  <si>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</si>
  <si>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</si>
  <si>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</si>
  <si>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</si>
  <si>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</si>
  <si>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</si>
  <si>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</si>
  <si>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</si>
  <si>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</si>
  <si>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</si>
  <si>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</si>
  <si>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</si>
  <si>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</si>
  <si>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</si>
  <si>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</si>
  <si>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</si>
  <si>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</si>
  <si>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</si>
  <si>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</si>
  <si>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</si>
  <si>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</si>
  <si>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</si>
  <si>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</si>
  <si>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</si>
  <si>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</si>
  <si>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</si>
  <si>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</si>
  <si>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</si>
  <si>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</si>
  <si>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</si>
  <si>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</si>
  <si>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</si>
  <si>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</si>
  <si>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</si>
  <si>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</si>
  <si>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</si>
  <si>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</si>
  <si>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</si>
  <si>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</si>
  <si>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</si>
  <si>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</si>
  <si>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</si>
  <si>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</si>
  <si>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</si>
  <si>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</si>
  <si>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</si>
  <si>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</si>
  <si>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</si>
  <si>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</si>
  <si>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</si>
  <si>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</si>
  <si>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</si>
  <si>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</si>
  <si>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</si>
  <si>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</si>
  <si>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</si>
  <si>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</si>
  <si>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</si>
  <si>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</si>
  <si>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</si>
  <si>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</si>
  <si>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</si>
  <si>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</si>
  <si>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</si>
  <si>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</si>
  <si>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</si>
  <si>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</si>
  <si>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</si>
  <si>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</si>
  <si>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</si>
  <si>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</si>
  <si>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</si>
  <si>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</si>
  <si>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</si>
  <si>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</si>
  <si>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</si>
  <si>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</si>
  <si>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</si>
  <si>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</si>
  <si>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</si>
  <si>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</si>
  <si>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</si>
  <si>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</si>
  <si>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</si>
  <si>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</si>
  <si>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</si>
  <si>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</si>
  <si>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</si>
  <si>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</si>
  <si>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</si>
  <si>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</si>
  <si>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</si>
  <si>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</si>
  <si>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</si>
  <si>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</si>
  <si>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</si>
  <si>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</si>
  <si>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</si>
  <si>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</si>
  <si>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</si>
  <si>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</si>
  <si>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</si>
  <si>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</si>
  <si>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</si>
  <si>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</si>
  <si>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</si>
  <si>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</si>
  <si>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</si>
  <si>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</si>
  <si>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</si>
  <si>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</si>
  <si>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</si>
  <si>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</si>
  <si>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</si>
  <si>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</si>
  <si>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</si>
  <si>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</si>
  <si>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</si>
  <si>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</si>
  <si>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</si>
  <si>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</si>
  <si>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</si>
  <si>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</si>
  <si>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</si>
  <si>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</si>
  <si>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</si>
  <si>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</si>
  <si>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</si>
  <si>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</si>
  <si>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</si>
  <si>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</si>
  <si>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</si>
  <si>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</si>
  <si>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</si>
  <si>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</si>
  <si>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</si>
  <si>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</si>
  <si>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</si>
  <si>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</si>
  <si>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</si>
  <si>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</si>
  <si>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</si>
  <si>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</si>
  <si>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</si>
  <si>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</si>
  <si>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</si>
  <si>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</si>
  <si>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</si>
  <si>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</si>
  <si>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</si>
  <si>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</si>
  <si>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</si>
  <si>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</si>
  <si>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</si>
  <si>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</si>
  <si>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</si>
  <si>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</si>
  <si>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</si>
  <si>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</si>
  <si>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</si>
  <si>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</si>
  <si>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</si>
  <si>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</si>
  <si>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</si>
  <si>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</si>
  <si>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</si>
  <si>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</si>
  <si>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</si>
  <si>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</si>
  <si>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</si>
  <si>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</si>
  <si>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</si>
  <si>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</si>
  <si>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</si>
  <si>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</si>
  <si>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</si>
  <si>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</si>
  <si>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</si>
  <si>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</si>
  <si>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</si>
  <si>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</si>
  <si>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</si>
  <si>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</si>
  <si>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</si>
  <si>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</si>
  <si>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</si>
  <si>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</si>
  <si>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</si>
  <si>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</si>
  <si>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</si>
  <si>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</si>
  <si>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</si>
  <si>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</si>
  <si>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</si>
  <si>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</si>
  <si>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</si>
  <si>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</si>
  <si>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</si>
  <si>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</si>
  <si>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</si>
  <si>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</si>
  <si>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</si>
  <si>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</si>
  <si>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</si>
  <si>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</si>
  <si>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</si>
  <si>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</si>
  <si>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</si>
  <si>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</si>
  <si>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</si>
  <si>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</si>
  <si>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</si>
  <si>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</si>
  <si>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</si>
  <si>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</si>
  <si>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</si>
  <si>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</si>
  <si>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</si>
  <si>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</si>
  <si>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</si>
  <si>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</si>
  <si>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</si>
  <si>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</si>
  <si>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</si>
  <si>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</si>
  <si>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</si>
  <si>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</si>
  <si>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</si>
  <si>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</si>
  <si>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</si>
  <si>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</si>
  <si>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</si>
  <si>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</si>
  <si>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</si>
  <si>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</si>
  <si>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</si>
  <si>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</si>
  <si>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</si>
  <si>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</si>
  <si>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</si>
  <si>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</si>
  <si>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</si>
  <si>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</si>
  <si>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</si>
  <si>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</si>
  <si>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</si>
  <si>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</si>
  <si>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</si>
  <si>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</si>
  <si>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</si>
  <si>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</si>
  <si>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</si>
  <si>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</si>
  <si>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</si>
  <si>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</si>
  <si>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</si>
  <si>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</si>
  <si>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</si>
  <si>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</si>
  <si>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</si>
  <si>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</si>
  <si>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</si>
  <si>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</si>
  <si>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</si>
  <si>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</si>
  <si>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</si>
  <si>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</si>
  <si>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</si>
  <si>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</si>
  <si>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</si>
  <si>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</si>
  <si>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</si>
  <si>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</si>
  <si>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</si>
  <si>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</si>
  <si>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</si>
  <si>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</si>
  <si>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</si>
  <si>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</si>
  <si>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</si>
  <si>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</si>
  <si>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</si>
  <si>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</si>
  <si>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</si>
  <si>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</si>
  <si>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</si>
  <si>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</si>
  <si>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</si>
  <si>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</si>
  <si>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</si>
  <si>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</si>
  <si>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</si>
  <si>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</si>
  <si>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</si>
  <si>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</si>
  <si>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</si>
  <si>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</si>
  <si>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</si>
  <si>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</si>
  <si>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</si>
  <si>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</si>
  <si>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</si>
  <si>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</si>
  <si>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</si>
  <si>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</si>
  <si>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</si>
  <si>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</si>
  <si>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</si>
  <si>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</si>
  <si>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</si>
  <si>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</si>
  <si>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</si>
  <si>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</si>
  <si>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</si>
  <si>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</si>
  <si>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</si>
  <si>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</si>
  <si>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</si>
  <si>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</si>
  <si>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</si>
  <si>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</si>
  <si>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</si>
  <si>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</si>
  <si>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</si>
  <si>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</si>
  <si>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</si>
  <si>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</si>
  <si>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</si>
  <si>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</si>
  <si>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</si>
  <si>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</si>
  <si>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</si>
  <si>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</si>
  <si>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</si>
  <si>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</si>
  <si>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</si>
  <si>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</si>
  <si>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</si>
  <si>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</si>
  <si>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</si>
  <si>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</si>
  <si>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</si>
  <si>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</si>
  <si>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</si>
  <si>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</si>
  <si>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</si>
  <si>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</si>
  <si>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</si>
  <si>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</si>
  <si>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</si>
  <si>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</si>
  <si>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</si>
  <si>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</si>
  <si>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</si>
  <si>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</si>
  <si>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</si>
  <si>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</si>
  <si>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</si>
  <si>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</si>
  <si>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</si>
  <si>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</si>
  <si>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</si>
  <si>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</si>
  <si>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</si>
  <si>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</si>
  <si>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</si>
  <si>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</si>
  <si>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</si>
  <si>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</si>
  <si>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</si>
  <si>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</si>
  <si>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</si>
  <si>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</si>
  <si>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</si>
  <si>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</si>
  <si>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</si>
  <si>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</si>
  <si>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</si>
  <si>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</si>
  <si>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</si>
  <si>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</si>
  <si>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</si>
  <si>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</si>
  <si>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</si>
  <si>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</si>
  <si>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</si>
  <si>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</si>
  <si>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</si>
  <si>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</si>
  <si>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</si>
  <si>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</si>
  <si>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</si>
  <si>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</si>
  <si>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</si>
  <si>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</si>
  <si>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</si>
  <si>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</si>
  <si>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</si>
  <si>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</si>
  <si>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</si>
  <si>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</si>
  <si>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</si>
  <si>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</si>
  <si>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</si>
  <si>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</si>
  <si>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</si>
  <si>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</si>
  <si>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</si>
  <si>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</si>
  <si>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</si>
  <si>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</si>
  <si>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</si>
  <si>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</si>
  <si>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</si>
  <si>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</si>
  <si>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</si>
  <si>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</si>
  <si>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</si>
  <si>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</si>
  <si>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</si>
  <si>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</si>
  <si>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</si>
  <si>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</si>
  <si>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</si>
  <si>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</si>
  <si>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</si>
  <si>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</si>
  <si>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</si>
  <si>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</si>
  <si>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</si>
  <si>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</si>
  <si>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</si>
  <si>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</si>
  <si>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</si>
  <si>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</si>
  <si>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</si>
  <si>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</si>
  <si>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</si>
  <si>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</si>
  <si>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</si>
  <si>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</si>
  <si>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</si>
  <si>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</si>
  <si>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</si>
  <si>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</si>
  <si>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</si>
  <si>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</si>
  <si>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</si>
  <si>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</si>
  <si>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</si>
  <si>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</si>
  <si>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</si>
  <si>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</si>
  <si>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</si>
  <si>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</si>
  <si>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</si>
  <si>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</si>
  <si>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</si>
  <si>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</si>
  <si>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</si>
  <si>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</si>
  <si>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</si>
  <si>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</si>
  <si>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</si>
  <si>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</si>
  <si>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</si>
  <si>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</si>
  <si>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</si>
  <si>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</si>
  <si>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</si>
  <si>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</si>
  <si>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</si>
  <si>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</si>
  <si>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</si>
  <si>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</si>
  <si>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</si>
  <si>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</si>
  <si>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</si>
  <si>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</si>
  <si>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</si>
  <si>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</si>
  <si>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</si>
  <si>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</si>
  <si>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</si>
  <si>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</si>
  <si>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</si>
  <si>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</si>
  <si>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</si>
  <si>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</si>
  <si>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</si>
  <si>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</si>
  <si>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</si>
  <si>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</si>
  <si>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</si>
  <si>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</si>
  <si>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</si>
  <si>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</si>
  <si>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</si>
  <si>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</si>
  <si>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</si>
  <si>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</si>
  <si>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</si>
  <si>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</si>
  <si>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</si>
  <si>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</si>
  <si>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</si>
  <si>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</si>
  <si>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</si>
  <si>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</si>
  <si>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</si>
  <si>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</si>
  <si>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</si>
  <si>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</si>
  <si>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</si>
  <si>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</si>
  <si>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</si>
  <si>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</si>
  <si>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</si>
  <si>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</si>
  <si>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</si>
  <si>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</si>
  <si>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</si>
  <si>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</si>
  <si>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</si>
  <si>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</si>
  <si>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</si>
  <si>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</si>
  <si>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</si>
  <si>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</si>
  <si>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</si>
  <si>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</si>
  <si>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</si>
  <si>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</si>
  <si>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</si>
  <si>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</si>
  <si>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</si>
  <si>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</si>
  <si>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</si>
  <si>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</si>
  <si>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</si>
  <si>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</si>
  <si>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</si>
  <si>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</si>
  <si>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</si>
  <si>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</si>
  <si>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</si>
  <si>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</si>
  <si>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</si>
  <si>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</si>
  <si>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</si>
  <si>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</si>
  <si>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</si>
  <si>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</si>
  <si>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</si>
  <si>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</si>
  <si>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</si>
  <si>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</si>
  <si>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</si>
  <si>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</si>
  <si>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</si>
  <si>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</si>
  <si>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</si>
  <si>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</si>
  <si>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</si>
  <si>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</si>
  <si>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</si>
  <si>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</si>
  <si>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</si>
  <si>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</si>
  <si>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</si>
  <si>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</si>
  <si>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</si>
  <si>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</si>
  <si>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</si>
  <si>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</si>
  <si>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</si>
  <si>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</si>
  <si>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</si>
  <si>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</si>
  <si>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</si>
  <si>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</si>
  <si>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</si>
  <si>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</si>
  <si>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</si>
  <si>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</si>
  <si>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</si>
  <si>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</si>
  <si>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</si>
  <si>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</si>
  <si>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</si>
  <si>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</si>
  <si>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</si>
  <si>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</si>
  <si>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</si>
  <si>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</si>
  <si>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</si>
  <si>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</si>
  <si>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</si>
  <si>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</si>
  <si>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</si>
  <si>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</si>
  <si>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</si>
  <si>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</si>
  <si>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</si>
  <si>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</si>
  <si>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</si>
  <si>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</si>
  <si>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</si>
  <si>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</si>
  <si>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</si>
  <si>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</si>
  <si>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</si>
  <si>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</si>
  <si>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</si>
  <si>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</si>
  <si>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</si>
  <si>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</si>
  <si>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</si>
  <si>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</si>
  <si>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</si>
  <si>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</si>
  <si>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</si>
  <si>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</si>
  <si>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</si>
  <si>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</si>
  <si>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</si>
  <si>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</si>
  <si>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</si>
  <si>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</si>
  <si>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</si>
  <si>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</si>
  <si>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</si>
  <si>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</si>
  <si>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</si>
  <si>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</si>
  <si>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</si>
  <si>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</si>
  <si>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</si>
  <si>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</si>
  <si>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</si>
  <si>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</si>
  <si>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</si>
  <si>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</si>
  <si>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</si>
  <si>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</si>
  <si>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</si>
  <si>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</si>
  <si>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</si>
  <si>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</si>
  <si>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</si>
  <si>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</si>
  <si>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</si>
  <si>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</si>
  <si>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</si>
  <si>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</si>
  <si>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</si>
  <si>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</si>
  <si>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</si>
  <si>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</si>
  <si>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</si>
  <si>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</si>
  <si>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</si>
  <si>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</si>
  <si>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</si>
  <si>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</si>
  <si>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</si>
  <si>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</si>
  <si>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</si>
  <si>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</si>
  <si>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</si>
  <si>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</si>
  <si>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</si>
  <si>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</si>
  <si>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</si>
  <si>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</si>
  <si>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</si>
  <si>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</si>
  <si>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</si>
  <si>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</si>
  <si>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</si>
  <si>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</si>
  <si>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</si>
  <si>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</si>
  <si>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</si>
  <si>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</si>
  <si>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</si>
  <si>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</si>
  <si>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</si>
  <si>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</si>
  <si>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</si>
  <si>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</si>
  <si>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</si>
  <si>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</si>
  <si>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</si>
  <si>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</si>
  <si>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</si>
  <si>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</si>
  <si>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</si>
  <si>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</si>
  <si>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</si>
  <si>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</si>
  <si>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</si>
  <si>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</si>
  <si>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</si>
  <si>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</si>
  <si>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</si>
  <si>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</si>
  <si>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</si>
  <si>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</si>
  <si>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</si>
  <si>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</si>
  <si>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</si>
  <si>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</si>
  <si>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</si>
  <si>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</si>
  <si>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</si>
  <si>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</si>
  <si>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</si>
  <si>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</si>
  <si>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</si>
  <si>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</si>
  <si>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</si>
  <si>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</si>
  <si>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</si>
  <si>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</si>
  <si>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</si>
  <si>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</si>
  <si>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</si>
  <si>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</si>
  <si>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</si>
  <si>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</si>
  <si>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</si>
  <si>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</si>
  <si>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</si>
  <si>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</si>
  <si>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</si>
  <si>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</si>
  <si>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</si>
  <si>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</si>
  <si>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</si>
  <si>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</si>
  <si>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</si>
  <si>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</si>
  <si>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</si>
  <si>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</si>
  <si>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</si>
  <si>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</si>
  <si>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</si>
  <si>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</si>
  <si>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</si>
  <si>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</si>
  <si>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</si>
  <si>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</si>
  <si>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</si>
  <si>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</si>
  <si>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</si>
  <si>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</si>
  <si>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</si>
  <si>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</si>
  <si>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</si>
  <si>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</si>
  <si>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</si>
  <si>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</si>
  <si>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</si>
  <si>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</si>
  <si>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</si>
  <si>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</si>
  <si>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</si>
  <si>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</si>
  <si>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</si>
  <si>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</si>
  <si>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</si>
  <si>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</si>
  <si>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</si>
  <si>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</si>
  <si>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</si>
  <si>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</si>
  <si>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</si>
  <si>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</si>
  <si>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</si>
  <si>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</si>
  <si>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</si>
  <si>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</si>
  <si>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</si>
  <si>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</si>
  <si>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</si>
  <si>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</si>
  <si>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</si>
  <si>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</si>
  <si>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</si>
  <si>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</si>
  <si>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</si>
  <si>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</si>
  <si>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</si>
  <si>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</si>
  <si>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</si>
  <si>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</si>
  <si>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</si>
  <si>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</si>
  <si>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</si>
  <si>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</si>
  <si>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</si>
  <si>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</si>
  <si>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</si>
  <si>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</si>
  <si>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</si>
  <si>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</si>
  <si>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</si>
  <si>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</si>
  <si>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</si>
  <si>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</si>
  <si>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</si>
  <si>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</si>
  <si>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</si>
  <si>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</si>
  <si>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</si>
  <si>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</si>
  <si>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</si>
  <si>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</si>
  <si>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</si>
  <si>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</si>
  <si>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</si>
  <si>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</si>
  <si>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</si>
  <si>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</si>
  <si>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</si>
  <si>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</si>
  <si>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</si>
  <si>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</si>
  <si>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</si>
  <si>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</si>
  <si>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</si>
  <si>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</si>
  <si>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</si>
  <si>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</si>
  <si>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</si>
  <si>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</si>
  <si>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</si>
  <si>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</si>
  <si>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</si>
  <si>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</si>
  <si>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</si>
  <si>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</si>
  <si>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</si>
  <si>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</si>
  <si>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</si>
  <si>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</si>
  <si>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</si>
  <si>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</si>
  <si>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</si>
  <si>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</si>
  <si>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</si>
  <si>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</si>
  <si>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</si>
  <si>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</si>
  <si>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</si>
  <si>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</si>
  <si>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</si>
  <si>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</si>
  <si>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</si>
  <si>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</si>
  <si>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</si>
  <si>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</si>
  <si>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</si>
  <si>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</si>
  <si>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</si>
  <si>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</si>
  <si>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</si>
  <si>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</si>
  <si>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</si>
  <si>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</si>
  <si>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</si>
  <si>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</si>
  <si>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</si>
  <si>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</si>
  <si>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</si>
  <si>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</si>
  <si>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</si>
  <si>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</si>
  <si>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</si>
  <si>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</si>
  <si>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</si>
  <si>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</si>
  <si>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</si>
  <si>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</si>
  <si>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</si>
  <si>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</si>
  <si>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</si>
  <si>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</si>
  <si>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</si>
  <si>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</si>
  <si>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</si>
  <si>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</si>
  <si>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</si>
  <si>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</si>
  <si>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</si>
  <si>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</si>
  <si>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</si>
  <si>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</si>
  <si>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</si>
  <si>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</si>
  <si>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</si>
  <si>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</si>
  <si>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</si>
  <si>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</si>
  <si>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</si>
  <si>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</si>
  <si>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</si>
  <si>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</si>
  <si>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</si>
  <si>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</si>
  <si>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</si>
  <si>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</si>
  <si>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</si>
  <si>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</si>
  <si>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</si>
  <si>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</si>
  <si>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</si>
  <si>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</si>
  <si>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</si>
  <si>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</si>
  <si>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</si>
  <si>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</si>
  <si>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</si>
  <si>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</si>
  <si>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</si>
  <si>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</si>
  <si>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</si>
  <si>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</si>
  <si>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</si>
  <si>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</si>
  <si>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</si>
  <si>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</si>
  <si>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</si>
  <si>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</si>
  <si>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</si>
  <si>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</si>
  <si>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</si>
  <si>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</si>
  <si>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</si>
  <si>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</si>
  <si>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</si>
  <si>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</si>
  <si>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</si>
  <si>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</si>
  <si>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</si>
  <si>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</si>
  <si>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</si>
  <si>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</si>
  <si>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</si>
  <si>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</si>
  <si>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</si>
  <si>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</si>
  <si>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</si>
  <si>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</si>
  <si>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</si>
  <si>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</si>
  <si>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</si>
  <si>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</si>
  <si>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</si>
  <si>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</si>
  <si>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</si>
  <si>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</si>
  <si>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</si>
  <si>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</si>
  <si>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</si>
  <si>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</si>
  <si>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</si>
  <si>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</si>
  <si>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</si>
  <si>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</si>
  <si>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</si>
  <si>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</si>
  <si>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</si>
  <si>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</si>
  <si>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</si>
  <si>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</si>
  <si>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</si>
  <si>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</si>
  <si>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</si>
  <si>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</si>
  <si>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</si>
  <si>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</si>
  <si>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</si>
  <si>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</si>
  <si>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</si>
  <si>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</si>
  <si>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</si>
  <si>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</si>
  <si>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</si>
  <si>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</si>
  <si>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</si>
  <si>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</si>
  <si>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</si>
  <si>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</si>
  <si>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</si>
  <si>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</si>
  <si>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</si>
  <si>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</si>
  <si>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</si>
  <si>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</si>
  <si>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</si>
  <si>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</si>
  <si>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</si>
  <si>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</si>
  <si>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</si>
  <si>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</si>
  <si>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</si>
  <si>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</si>
  <si>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</si>
  <si>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</si>
  <si>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</si>
  <si>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</si>
  <si>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</si>
  <si>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</si>
  <si>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</si>
  <si>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</si>
  <si>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</si>
  <si>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</si>
  <si>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</si>
  <si>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</si>
  <si>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</si>
  <si>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</si>
  <si>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</si>
  <si>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</si>
  <si>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</si>
  <si>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</si>
  <si>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</si>
  <si>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</si>
  <si>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</si>
  <si>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</si>
  <si>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</si>
  <si>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</si>
  <si>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</si>
  <si>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</si>
  <si>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</si>
  <si>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</si>
  <si>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</si>
  <si>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</si>
  <si>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</si>
  <si>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</si>
  <si>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</si>
  <si>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</si>
  <si>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</si>
  <si>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</si>
  <si>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</si>
  <si>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</si>
  <si>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</si>
  <si>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</si>
  <si>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</si>
  <si>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</si>
  <si>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</si>
  <si>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</si>
  <si>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</si>
  <si>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</si>
  <si>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</si>
  <si>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</si>
  <si>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</si>
  <si>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</si>
  <si>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</si>
  <si>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</si>
  <si>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</si>
  <si>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</si>
  <si>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</si>
  <si>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</si>
  <si>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</si>
  <si>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</si>
  <si>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</si>
  <si>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</si>
  <si>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</si>
  <si>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</si>
  <si>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</si>
  <si>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</si>
  <si>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</si>
  <si>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</si>
  <si>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</si>
  <si>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</si>
  <si>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</si>
  <si>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</si>
  <si>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</si>
  <si>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</si>
  <si>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</si>
  <si>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</si>
  <si>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</si>
  <si>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</si>
  <si>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</si>
  <si>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</si>
  <si>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</si>
  <si>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</si>
  <si>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</si>
  <si>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</si>
  <si>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</si>
  <si>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</si>
  <si>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</si>
  <si>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</si>
  <si>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</si>
  <si>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</si>
  <si>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</si>
  <si>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</si>
  <si>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</si>
  <si>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</si>
  <si>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</si>
  <si>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</si>
  <si>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</si>
  <si>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</si>
  <si>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</si>
  <si>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</si>
  <si>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</si>
  <si>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</si>
  <si>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</si>
  <si>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</si>
  <si>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</si>
  <si>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</si>
  <si>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</si>
  <si>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</si>
  <si>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</si>
  <si>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</si>
  <si>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</si>
  <si>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</si>
  <si>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</si>
  <si>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</si>
  <si>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</si>
  <si>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</si>
  <si>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</si>
  <si>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</si>
  <si>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</si>
  <si>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</si>
  <si>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</si>
  <si>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</si>
  <si>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</si>
  <si>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</si>
  <si>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</si>
  <si>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</si>
  <si>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</si>
  <si>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</si>
  <si>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</si>
  <si>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</si>
  <si>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</si>
  <si>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</si>
  <si>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</si>
  <si>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</si>
  <si>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</si>
  <si>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</si>
  <si>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</si>
  <si>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</si>
  <si>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</si>
  <si>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</si>
  <si>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</si>
  <si>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</si>
  <si>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</si>
  <si>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</si>
  <si>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</si>
  <si>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</si>
  <si>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</si>
  <si>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</si>
  <si>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</si>
  <si>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</si>
  <si>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</si>
  <si>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</si>
  <si>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</si>
  <si>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</si>
  <si>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</si>
  <si>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</si>
  <si>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</si>
  <si>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</si>
  <si>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</si>
  <si>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</si>
  <si>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</si>
  <si>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</si>
  <si>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</si>
  <si>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</si>
  <si>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</si>
  <si>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</si>
  <si>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</si>
  <si>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</si>
  <si>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</si>
  <si>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</si>
  <si>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</si>
  <si>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</si>
  <si>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</si>
  <si>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</si>
  <si>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</si>
  <si>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</si>
  <si>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</si>
  <si>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</si>
  <si>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</si>
  <si>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</si>
  <si>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</si>
  <si>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</si>
  <si>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</si>
  <si>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</si>
  <si>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</si>
  <si>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</si>
  <si>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</si>
  <si>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</si>
  <si>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</si>
  <si>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</si>
  <si>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</si>
  <si>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</si>
  <si>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</si>
  <si>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</si>
  <si>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</si>
  <si>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</si>
  <si>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</si>
  <si>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</si>
  <si>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</si>
  <si>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</si>
  <si>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</si>
  <si>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</si>
  <si>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</si>
  <si>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</si>
  <si>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</si>
  <si>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</si>
  <si>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</si>
  <si>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</si>
  <si>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</si>
  <si>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</si>
  <si>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</si>
  <si>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</si>
  <si>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</si>
  <si>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</si>
  <si>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</si>
  <si>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</si>
  <si>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</si>
  <si>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</si>
  <si>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</si>
  <si>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</si>
  <si>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</si>
  <si>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</si>
  <si>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</si>
  <si>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</si>
  <si>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</si>
  <si>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</si>
  <si>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</si>
  <si>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</si>
  <si>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</si>
  <si>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</si>
  <si>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</si>
  <si>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</si>
  <si>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</si>
  <si>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</si>
  <si>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</si>
  <si>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</si>
  <si>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</si>
  <si>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</si>
  <si>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</si>
  <si>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</si>
  <si>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</si>
  <si>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</si>
  <si>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</si>
  <si>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</si>
  <si>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</si>
  <si>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</si>
  <si>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</si>
  <si>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</si>
  <si>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</si>
  <si>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</si>
  <si>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</si>
  <si>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</si>
  <si>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</si>
  <si>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</si>
  <si>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</si>
  <si>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</si>
  <si>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</si>
  <si>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</si>
  <si>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</si>
  <si>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</si>
  <si>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</si>
  <si>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</si>
  <si>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</si>
  <si>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</si>
  <si>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</si>
  <si>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</si>
  <si>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</si>
  <si>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</si>
  <si>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</si>
  <si>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</si>
  <si>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</si>
  <si>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</si>
  <si>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</si>
  <si>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</si>
  <si>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</si>
  <si>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</si>
  <si>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</si>
  <si>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</si>
  <si>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</si>
  <si>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</si>
  <si>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</si>
  <si>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</si>
  <si>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</si>
  <si>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</si>
  <si>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</si>
  <si>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</si>
  <si>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</si>
  <si>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</si>
  <si>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</si>
  <si>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</si>
  <si>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</si>
  <si>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</si>
  <si>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</si>
  <si>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</si>
  <si>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</si>
  <si>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</si>
  <si>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</si>
  <si>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</si>
  <si>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</si>
  <si>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</si>
  <si>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</si>
  <si>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</si>
  <si>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</si>
  <si>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</si>
  <si>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</si>
  <si>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</si>
  <si>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</si>
  <si>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</si>
  <si>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</si>
  <si>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</si>
  <si>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</si>
  <si>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</si>
  <si>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</si>
  <si>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</si>
  <si>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</si>
  <si>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</si>
  <si>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</si>
  <si>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</si>
  <si>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</si>
  <si>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</si>
  <si>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</si>
  <si>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</si>
  <si>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</si>
  <si>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</si>
  <si>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</si>
  <si>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</si>
  <si>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</si>
  <si>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</si>
  <si>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</si>
  <si>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</si>
  <si>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</si>
  <si>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</si>
  <si>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</si>
  <si>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</si>
  <si>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</si>
  <si>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</si>
  <si>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</si>
  <si>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</si>
  <si>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</si>
  <si>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</si>
  <si>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</si>
  <si>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</si>
  <si>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</si>
  <si>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</si>
  <si>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</si>
  <si>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</si>
  <si>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</si>
  <si>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</si>
  <si>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</si>
  <si>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</si>
  <si>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</si>
  <si>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</si>
  <si>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</si>
  <si>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</si>
  <si>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</si>
  <si>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</si>
  <si>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</si>
  <si>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</si>
  <si>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</si>
  <si>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</si>
  <si>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</si>
  <si>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</si>
  <si>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</si>
  <si>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</si>
  <si>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</si>
  <si>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</si>
  <si>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</si>
  <si>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</si>
  <si>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</si>
  <si>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</si>
  <si>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</si>
  <si>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</si>
  <si>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</si>
  <si>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</si>
  <si>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</si>
  <si>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</si>
  <si>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</si>
  <si>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</si>
  <si>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</si>
  <si>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</si>
  <si>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</si>
  <si>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</si>
  <si>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</si>
  <si>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</si>
  <si>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</si>
  <si>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</si>
  <si>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</si>
  <si>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</si>
  <si>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</si>
  <si>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</si>
  <si>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</si>
  <si>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</si>
  <si>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</si>
  <si>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</si>
  <si>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</si>
  <si>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</si>
  <si>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</si>
  <si>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</si>
  <si>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</si>
  <si>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</si>
  <si>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</si>
  <si>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</si>
  <si>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</si>
  <si>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</si>
  <si>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</si>
  <si>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</si>
  <si>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</si>
  <si>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</si>
  <si>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</si>
  <si>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</si>
  <si>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</si>
  <si>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</si>
  <si>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</si>
  <si>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</si>
  <si>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</si>
  <si>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</si>
  <si>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</si>
  <si>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</si>
  <si>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</si>
  <si>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</si>
  <si>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</si>
  <si>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</si>
  <si>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</si>
  <si>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</si>
  <si>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</si>
  <si>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</si>
  <si>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</si>
  <si>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</si>
  <si>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</si>
  <si>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</si>
  <si>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</si>
  <si>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</si>
  <si>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</si>
  <si>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</si>
  <si>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</si>
  <si>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</si>
  <si>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</si>
  <si>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</si>
  <si>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</si>
  <si>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</si>
  <si>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</si>
  <si>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</si>
  <si>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</si>
  <si>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</si>
  <si>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</si>
  <si>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</si>
  <si>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</si>
  <si>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</si>
  <si>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</si>
  <si>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</si>
  <si>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</si>
  <si>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</si>
  <si>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</si>
  <si>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</si>
  <si>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</si>
  <si>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</si>
  <si>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</si>
  <si>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</si>
  <si>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</si>
  <si>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</si>
  <si>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</si>
  <si>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</si>
  <si>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</si>
  <si>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</si>
  <si>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</si>
  <si>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</si>
  <si>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</si>
  <si>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</si>
  <si>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</si>
  <si>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</si>
  <si>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</si>
  <si>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</si>
  <si>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</si>
  <si>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</si>
  <si>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</si>
  <si>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</si>
  <si>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</si>
  <si>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</si>
  <si>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</si>
  <si>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</si>
  <si>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</si>
  <si>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</si>
  <si>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</si>
  <si>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</si>
  <si>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</si>
  <si>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</si>
  <si>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</si>
  <si>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</si>
  <si>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</si>
  <si>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</si>
  <si>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</si>
  <si>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</si>
  <si>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</si>
  <si>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</si>
  <si>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</si>
  <si>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</si>
  <si>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</si>
  <si>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</si>
  <si>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</si>
  <si>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</si>
  <si>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</si>
  <si>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</si>
  <si>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</si>
  <si>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</si>
  <si>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</si>
  <si>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</si>
  <si>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</si>
  <si>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</si>
  <si>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</si>
  <si>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</si>
  <si>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</si>
  <si>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</si>
  <si>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</si>
  <si>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</si>
  <si>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</si>
  <si>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</si>
  <si>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</si>
  <si>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</si>
  <si>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</si>
  <si>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</si>
  <si>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</si>
  <si>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</si>
  <si>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</si>
  <si>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</si>
  <si>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</si>
  <si>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</si>
  <si>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</si>
  <si>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</si>
  <si>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</si>
  <si>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</si>
  <si>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</si>
  <si>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</si>
  <si>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</si>
  <si>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</si>
  <si>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</si>
  <si>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</si>
  <si>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</si>
  <si>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</si>
  <si>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</si>
  <si>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</si>
  <si>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</si>
  <si>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</si>
  <si>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</si>
  <si>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</si>
  <si>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</si>
  <si>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</si>
  <si>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</si>
  <si>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</si>
  <si>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</si>
  <si>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</si>
  <si>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</si>
  <si>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</si>
  <si>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</si>
  <si>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</si>
  <si>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</si>
  <si>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</si>
  <si>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</si>
  <si>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</si>
  <si>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</si>
  <si>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</si>
  <si>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</si>
  <si>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</si>
  <si>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</si>
  <si>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</si>
  <si>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</si>
  <si>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</si>
  <si>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</si>
  <si>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</si>
  <si>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</si>
  <si>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</si>
  <si>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</si>
  <si>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</si>
  <si>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</si>
  <si>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</si>
  <si>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</si>
  <si>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</si>
  <si>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</si>
  <si>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</si>
  <si>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</si>
  <si>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</si>
  <si>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</si>
  <si>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</si>
  <si>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</si>
  <si>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</si>
  <si>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</si>
  <si>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</si>
  <si>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</si>
  <si>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</si>
  <si>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</si>
  <si>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</si>
  <si>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</si>
  <si>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</si>
  <si>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</si>
  <si>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</si>
  <si>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</si>
  <si>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</si>
  <si>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</si>
  <si>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</si>
  <si>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</si>
  <si>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</si>
  <si>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</si>
  <si>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</si>
  <si>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</si>
  <si>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</si>
  <si>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</si>
  <si>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</si>
  <si>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</si>
  <si>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</si>
  <si>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</si>
  <si>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</si>
  <si>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</si>
  <si>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</si>
  <si>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</si>
  <si>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</si>
  <si>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</si>
  <si>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</si>
  <si>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</si>
  <si>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</si>
  <si>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</si>
  <si>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</si>
  <si>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</si>
  <si>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</si>
  <si>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</si>
  <si>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</si>
  <si>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</si>
  <si>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</si>
  <si>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</si>
  <si>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</si>
  <si>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</si>
  <si>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</si>
  <si>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</si>
  <si>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</si>
  <si>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</si>
  <si>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</si>
  <si>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</si>
  <si>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</si>
  <si>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</si>
  <si>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</si>
  <si>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</si>
  <si>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</si>
  <si>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</si>
  <si>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</si>
  <si>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</si>
  <si>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</si>
  <si>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</si>
  <si>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</si>
  <si>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</si>
  <si>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</si>
  <si>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</si>
  <si>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</si>
  <si>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</si>
  <si>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</si>
  <si>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</si>
  <si>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</si>
  <si>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</si>
  <si>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</si>
  <si>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</si>
  <si>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</si>
  <si>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</si>
  <si>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</si>
  <si>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</si>
  <si>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</si>
  <si>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</si>
  <si>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</si>
  <si>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</si>
  <si>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</si>
  <si>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</si>
  <si>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</si>
  <si>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</si>
  <si>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</si>
  <si>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</si>
  <si>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</si>
  <si>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</si>
  <si>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</si>
  <si>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</si>
  <si>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</si>
  <si>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</si>
  <si>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</si>
  <si>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</si>
  <si>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</si>
  <si>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</si>
  <si>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</si>
  <si>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</si>
  <si>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</si>
  <si>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</si>
  <si>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</si>
  <si>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</si>
  <si>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</si>
  <si>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</si>
  <si>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</si>
  <si>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</si>
  <si>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</si>
  <si>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</si>
  <si>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</si>
  <si>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</si>
  <si>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</si>
  <si>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</si>
  <si>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</si>
  <si>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</si>
  <si>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</si>
  <si>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</si>
  <si>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</si>
  <si>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</si>
  <si>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</si>
  <si>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</si>
  <si>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</si>
  <si>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</si>
  <si>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</si>
  <si>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</si>
  <si>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</si>
  <si>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</si>
  <si>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</si>
  <si>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</si>
  <si>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</si>
  <si>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</si>
  <si>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</si>
  <si>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</si>
  <si>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</si>
  <si>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</si>
  <si>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</si>
  <si>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</si>
  <si>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</si>
  <si>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</si>
  <si>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</si>
  <si>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</si>
  <si>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</si>
  <si>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</si>
  <si>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</si>
  <si>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</si>
  <si>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</si>
  <si>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</si>
  <si>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</si>
  <si>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</si>
  <si>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</si>
  <si>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</si>
  <si>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</si>
  <si>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</si>
  <si>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</si>
  <si>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</si>
  <si>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</si>
  <si>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</si>
  <si>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</si>
  <si>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</si>
  <si>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</si>
  <si>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</si>
  <si>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</si>
  <si>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</si>
  <si>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</si>
  <si>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</si>
  <si>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</si>
  <si>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</si>
  <si>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</si>
  <si>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</si>
  <si>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</si>
  <si>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</si>
  <si>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</si>
  <si>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</si>
  <si>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</si>
  <si>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</si>
  <si>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</si>
  <si>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</si>
  <si>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</si>
  <si>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</si>
  <si>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</si>
  <si>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</si>
  <si>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</si>
  <si>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</si>
  <si>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</si>
  <si>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</si>
  <si>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</si>
  <si>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</si>
  <si>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</si>
  <si>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</si>
  <si>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</si>
  <si>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</si>
  <si>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</si>
  <si>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</si>
  <si>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</si>
  <si>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</si>
  <si>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</si>
  <si>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</si>
  <si>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</si>
  <si>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</si>
  <si>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</si>
  <si>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</si>
  <si>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</si>
  <si>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</si>
  <si>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</si>
  <si>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</si>
  <si>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</si>
  <si>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</si>
  <si>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</si>
  <si>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</si>
  <si>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</si>
  <si>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</si>
  <si>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</si>
  <si>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</si>
  <si>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</si>
  <si>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</si>
  <si>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</si>
  <si>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</si>
  <si>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</si>
  <si>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</si>
  <si>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</si>
  <si>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</si>
  <si>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</si>
  <si>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</si>
  <si>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</si>
  <si>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</si>
  <si>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</si>
  <si>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</si>
  <si>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</si>
  <si>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</si>
  <si>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</si>
  <si>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</si>
  <si>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</si>
  <si>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</si>
  <si>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</si>
  <si>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</si>
  <si>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</si>
  <si>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</si>
  <si>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</si>
  <si>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</si>
  <si>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</si>
  <si>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</si>
  <si>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</si>
  <si>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</si>
  <si>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</si>
  <si>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</si>
  <si>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</si>
  <si>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</si>
  <si>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</si>
  <si>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</si>
  <si>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</si>
  <si>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</si>
  <si>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</si>
  <si>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</si>
  <si>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</si>
  <si>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</si>
  <si>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</si>
  <si>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</si>
  <si>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</si>
  <si>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</si>
  <si>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</si>
  <si>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</si>
  <si>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</si>
  <si>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</si>
  <si>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</si>
  <si>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</si>
  <si>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</si>
  <si>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</si>
  <si>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</si>
  <si>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</si>
  <si>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</si>
  <si>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</si>
  <si>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</si>
  <si>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</si>
  <si>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</si>
  <si>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</si>
  <si>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</si>
  <si>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</si>
  <si>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</si>
  <si>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</si>
  <si>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</si>
  <si>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</si>
  <si>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</si>
  <si>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</si>
  <si>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</si>
  <si>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</si>
  <si>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</si>
  <si>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</si>
  <si>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</si>
  <si>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</si>
  <si>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</si>
  <si>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</si>
  <si>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</si>
  <si>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</si>
  <si>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</si>
  <si>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</si>
  <si>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</si>
  <si>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</si>
  <si>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</si>
  <si>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</si>
  <si>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</si>
  <si>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</si>
  <si>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</si>
  <si>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</si>
  <si>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</si>
  <si>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</si>
  <si>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</si>
  <si>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</si>
  <si>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</si>
  <si>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</si>
  <si>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</si>
  <si>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</si>
  <si>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</si>
  <si>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</si>
  <si>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</si>
  <si>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</si>
  <si>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</si>
  <si>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</si>
  <si>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</si>
  <si>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</si>
  <si>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</si>
  <si>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</si>
  <si>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</si>
  <si>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</si>
  <si>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</si>
  <si>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</si>
  <si>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</si>
  <si>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</si>
  <si>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</si>
  <si>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</si>
  <si>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</si>
  <si>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</si>
  <si>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</si>
  <si>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</si>
  <si>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</si>
  <si>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</si>
  <si>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</si>
  <si>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</si>
  <si>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</si>
  <si>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</si>
  <si>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</si>
  <si>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</si>
  <si>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</si>
  <si>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</si>
  <si>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</si>
  <si>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</si>
  <si>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</si>
  <si>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</si>
  <si>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</si>
  <si>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</si>
  <si>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</si>
  <si>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</si>
  <si>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</si>
  <si>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</si>
  <si>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</si>
  <si>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</si>
  <si>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</si>
  <si>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</si>
  <si>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</si>
  <si>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</si>
  <si>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</si>
  <si>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</si>
  <si>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</si>
  <si>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</si>
  <si>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</si>
  <si>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</si>
  <si>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</si>
  <si>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</si>
  <si>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</si>
  <si>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</si>
  <si>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</si>
  <si>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</si>
  <si>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</si>
  <si>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</si>
  <si>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</si>
  <si>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</si>
  <si>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</si>
  <si>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</si>
  <si>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</si>
  <si>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</si>
  <si>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</si>
  <si>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</si>
  <si>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</si>
  <si>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</si>
  <si>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</si>
  <si>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</si>
  <si>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</si>
  <si>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</si>
  <si>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</si>
  <si>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</si>
  <si>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</si>
  <si>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</si>
  <si>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</si>
  <si>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</si>
  <si>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</si>
  <si>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</si>
  <si>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</si>
  <si>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</si>
  <si>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</si>
  <si>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</si>
  <si>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</si>
  <si>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</si>
  <si>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</si>
  <si>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</si>
  <si>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</si>
  <si>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</si>
  <si>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</si>
  <si>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</si>
  <si>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</si>
  <si>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</si>
  <si>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</si>
  <si>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</si>
  <si>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</si>
  <si>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</si>
  <si>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</si>
  <si>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</si>
  <si>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</si>
  <si>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</si>
  <si>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</si>
  <si>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</si>
  <si>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</si>
  <si>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</si>
  <si>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</si>
  <si>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</si>
  <si>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</si>
  <si>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</si>
  <si>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</si>
  <si>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</si>
  <si>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</si>
  <si>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</si>
  <si>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</si>
  <si>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</si>
  <si>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</si>
  <si>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</si>
  <si>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</si>
  <si>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</si>
  <si>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</si>
  <si>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</si>
  <si>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</si>
  <si>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</si>
  <si>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</si>
  <si>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</si>
  <si>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</si>
  <si>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</si>
  <si>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</si>
  <si>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</si>
  <si>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</si>
  <si>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</si>
  <si>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</si>
  <si>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</si>
  <si>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</si>
  <si>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</si>
  <si>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</si>
  <si>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</si>
  <si>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</si>
  <si>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</si>
  <si>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</si>
  <si>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</si>
  <si>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</si>
  <si>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</si>
  <si>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</si>
  <si>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</si>
  <si>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</si>
  <si>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</si>
  <si>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</si>
  <si>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</si>
  <si>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</si>
  <si>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</si>
  <si>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</si>
  <si>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</si>
  <si>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</si>
  <si>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</si>
  <si>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</si>
  <si>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</si>
  <si>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</si>
  <si>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</si>
  <si>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</si>
  <si>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</si>
  <si>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</si>
  <si>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</si>
  <si>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</si>
  <si>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</si>
  <si>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</si>
  <si>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</si>
  <si>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</si>
  <si>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</si>
  <si>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</si>
  <si>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</si>
  <si>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</si>
  <si>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</si>
  <si>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</si>
  <si>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</si>
  <si>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</si>
  <si>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</si>
  <si>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</si>
  <si>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</si>
  <si>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</si>
  <si>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</si>
  <si>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</si>
  <si>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</si>
  <si>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</si>
  <si>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</si>
  <si>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</si>
  <si>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</si>
  <si>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</si>
  <si>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</si>
  <si>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</si>
  <si>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</si>
  <si>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</si>
  <si>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</si>
  <si>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</si>
  <si>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</si>
  <si>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</si>
  <si>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</si>
  <si>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</si>
  <si>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</si>
  <si>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</si>
  <si>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</si>
  <si>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</si>
  <si>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</si>
  <si>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</si>
  <si>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</si>
  <si>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</si>
  <si>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</si>
  <si>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</si>
  <si>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</si>
  <si>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</si>
  <si>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</si>
  <si>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</si>
  <si>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</si>
  <si>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</si>
  <si>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</si>
  <si>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</si>
  <si>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</si>
  <si>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</si>
  <si>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</si>
  <si>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</si>
  <si>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</si>
  <si>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</si>
  <si>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</si>
  <si>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</si>
  <si>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</si>
  <si>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</si>
  <si>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</si>
  <si>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</si>
  <si>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</si>
  <si>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</si>
  <si>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</si>
  <si>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</si>
  <si>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</si>
  <si>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</si>
  <si>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</si>
  <si>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</si>
  <si>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</si>
  <si>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</si>
  <si>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</si>
  <si>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</si>
  <si>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</si>
  <si>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</si>
  <si>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</si>
  <si>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</si>
  <si>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</si>
  <si>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</si>
  <si>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</si>
  <si>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</si>
  <si>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</si>
  <si>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</si>
  <si>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</si>
  <si>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</si>
  <si>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</si>
  <si>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</si>
  <si>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</si>
  <si>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</si>
  <si>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</si>
  <si>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</si>
  <si>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</si>
  <si>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</si>
  <si>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</si>
  <si>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</si>
  <si>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</si>
  <si>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</si>
  <si>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</si>
  <si>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</si>
  <si>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</si>
  <si>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</si>
  <si>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</si>
  <si>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</si>
  <si>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</si>
  <si>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</si>
  <si>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</si>
  <si>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</si>
  <si>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</si>
  <si>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</si>
  <si>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</si>
  <si>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</si>
  <si>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</si>
  <si>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</si>
  <si>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</si>
  <si>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</si>
  <si>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</si>
  <si>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</si>
  <si>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</si>
  <si>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</si>
  <si>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</si>
  <si>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</si>
  <si>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</si>
  <si>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</si>
  <si>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</si>
  <si>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</si>
  <si>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</si>
  <si>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</si>
  <si>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</si>
  <si>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</si>
  <si>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</si>
  <si>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</si>
  <si>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</si>
  <si>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</si>
  <si>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</si>
  <si>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</si>
  <si>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</si>
  <si>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</si>
  <si>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</si>
  <si>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</si>
  <si>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</si>
  <si>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</si>
  <si>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</si>
  <si>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</si>
  <si>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</si>
  <si>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</si>
  <si>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</si>
  <si>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</si>
  <si>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</si>
  <si>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</si>
  <si>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</si>
  <si>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</si>
  <si>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</si>
  <si>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</si>
  <si>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</si>
  <si>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</si>
  <si>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</si>
  <si>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</si>
  <si>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</si>
  <si>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</si>
  <si>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</si>
  <si>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</si>
  <si>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</si>
  <si>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</si>
  <si>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</si>
  <si>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</si>
  <si>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</si>
  <si>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</si>
  <si>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</si>
  <si>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</si>
  <si>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</si>
  <si>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</si>
  <si>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</si>
  <si>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</si>
  <si>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</si>
  <si>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</si>
  <si>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</si>
  <si>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</si>
  <si>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</si>
  <si>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</si>
  <si>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</si>
  <si>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</si>
  <si>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</si>
  <si>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</si>
  <si>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</si>
  <si>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</si>
  <si>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</si>
  <si>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</si>
  <si>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</si>
  <si>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</si>
  <si>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</si>
  <si>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</si>
  <si>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</si>
  <si>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</si>
  <si>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</si>
  <si>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</si>
  <si>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</si>
  <si>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</si>
  <si>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</si>
  <si>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</si>
  <si>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</si>
  <si>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</si>
  <si>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</si>
  <si>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</si>
  <si>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</si>
  <si>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</si>
  <si>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</si>
  <si>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</si>
  <si>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</si>
  <si>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</si>
  <si>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</si>
  <si>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</si>
  <si>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</si>
  <si>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</si>
  <si>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</si>
  <si>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</si>
  <si>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</si>
  <si>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</si>
  <si>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</si>
  <si>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</si>
  <si>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</si>
  <si>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</si>
  <si>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</si>
  <si>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</si>
  <si>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</si>
  <si>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</si>
  <si>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</si>
  <si>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</si>
  <si>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</si>
  <si>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</si>
  <si>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</si>
  <si>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</si>
  <si>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</si>
  <si>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</si>
  <si>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</si>
  <si>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</si>
  <si>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</si>
  <si>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</si>
  <si>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</si>
  <si>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</si>
  <si>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</si>
  <si>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</si>
  <si>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</si>
  <si>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</si>
  <si>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</si>
  <si>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</si>
  <si>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</si>
  <si>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</si>
  <si>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</si>
  <si>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</si>
  <si>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</si>
  <si>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</si>
  <si>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</si>
  <si>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</si>
  <si>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</si>
  <si>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</si>
  <si>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</si>
  <si>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</si>
  <si>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</si>
  <si>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</si>
  <si>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</si>
  <si>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</si>
  <si>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</si>
  <si>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</si>
  <si>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</si>
  <si>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</si>
  <si>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</si>
  <si>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</si>
  <si>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</si>
  <si>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</si>
  <si>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</si>
  <si>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</si>
  <si>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</si>
  <si>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</si>
  <si>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</si>
  <si>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</si>
  <si>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</si>
  <si>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</si>
  <si>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</si>
  <si>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</si>
  <si>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</si>
  <si>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</si>
  <si>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</si>
  <si>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</si>
  <si>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</si>
  <si>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</si>
  <si>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</si>
  <si>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</si>
  <si>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</si>
  <si>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</si>
  <si>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</si>
  <si>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</si>
  <si>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</si>
  <si>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</si>
  <si>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</si>
  <si>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</si>
  <si>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</si>
  <si>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</si>
  <si>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</si>
  <si>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</si>
  <si>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</si>
  <si>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</si>
  <si>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</si>
  <si>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</si>
  <si>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</si>
  <si>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</si>
  <si>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</si>
  <si>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</si>
  <si>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</si>
  <si>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</si>
  <si>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</si>
  <si>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</si>
  <si>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</si>
  <si>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</si>
  <si>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</si>
  <si>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</si>
  <si>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</si>
  <si>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</si>
  <si>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</si>
  <si>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</si>
  <si>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</si>
  <si>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</si>
  <si>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</si>
  <si>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</si>
  <si>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</si>
  <si>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</si>
  <si>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</si>
  <si>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</si>
  <si>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</si>
  <si>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</si>
  <si>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</si>
  <si>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</si>
  <si>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</si>
  <si>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</si>
  <si>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</si>
  <si>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</si>
  <si>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</si>
  <si>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</si>
  <si>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</si>
  <si>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</si>
  <si>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</si>
  <si>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</si>
  <si>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</si>
  <si>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</si>
  <si>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</si>
  <si>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</si>
  <si>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</si>
  <si>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</si>
  <si>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</si>
  <si>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</si>
  <si>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</si>
  <si>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</si>
  <si>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</si>
  <si>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</si>
  <si>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</si>
  <si>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</si>
  <si>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</si>
  <si>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</si>
  <si>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</si>
  <si>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</si>
  <si>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</si>
  <si>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</si>
  <si>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</si>
  <si>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</si>
  <si>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</si>
  <si>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</si>
  <si>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</si>
  <si>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</si>
  <si>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</si>
  <si>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</si>
  <si>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</si>
  <si>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</si>
  <si>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</si>
  <si>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</si>
  <si>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</si>
  <si>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</si>
  <si>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</si>
  <si>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</si>
  <si>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</si>
  <si>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</si>
  <si>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</si>
  <si>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</si>
  <si>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</si>
  <si>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</si>
  <si>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</si>
  <si>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</si>
  <si>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</si>
  <si>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</si>
  <si>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</si>
  <si>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</si>
  <si>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</si>
  <si>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</si>
  <si>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</si>
  <si>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</si>
  <si>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</si>
  <si>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</si>
  <si>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</si>
  <si>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</si>
  <si>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</si>
  <si>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</si>
  <si>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</si>
  <si>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</si>
  <si>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</si>
  <si>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</si>
  <si>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</si>
  <si>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</si>
  <si>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</si>
  <si>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</si>
  <si>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</si>
  <si>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</si>
  <si>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</si>
  <si>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</si>
  <si>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</si>
  <si>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</si>
  <si>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</si>
  <si>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</si>
  <si>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</si>
  <si>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</si>
  <si>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</si>
  <si>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</si>
  <si>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</si>
  <si>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</si>
  <si>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</si>
  <si>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</si>
  <si>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</si>
  <si>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</si>
  <si>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</si>
  <si>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</si>
  <si>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</si>
  <si>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</si>
  <si>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</si>
  <si>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</si>
  <si>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</si>
  <si>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</si>
  <si>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</si>
  <si>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</si>
  <si>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</si>
  <si>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</si>
  <si>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</si>
  <si>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</si>
  <si>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</si>
  <si>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</si>
  <si>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</si>
  <si>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</si>
  <si>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</si>
  <si>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</si>
  <si>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</si>
  <si>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</si>
  <si>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</si>
  <si>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</si>
  <si>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</si>
  <si>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</si>
  <si>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</si>
  <si>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</si>
  <si>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</si>
  <si>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</si>
  <si>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</si>
  <si>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</si>
  <si>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</si>
  <si>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</si>
  <si>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</si>
  <si>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</si>
  <si>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</si>
  <si>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</si>
  <si>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</si>
  <si>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</si>
  <si>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</si>
  <si>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</si>
  <si>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</si>
  <si>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</si>
  <si>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</si>
  <si>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</si>
  <si>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</si>
  <si>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</si>
  <si>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</si>
  <si>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</si>
  <si>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</si>
  <si>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</si>
  <si>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</si>
  <si>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</si>
  <si>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</si>
  <si>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</si>
  <si>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</si>
  <si>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</si>
  <si>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</si>
  <si>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</si>
  <si>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</si>
  <si>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</si>
  <si>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</si>
  <si>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</si>
  <si>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</si>
  <si>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</si>
  <si>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</si>
  <si>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</si>
  <si>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</si>
  <si>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</si>
  <si>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</si>
  <si>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</si>
  <si>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</si>
  <si>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</si>
  <si>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</si>
  <si>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</si>
  <si>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</si>
  <si>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</si>
  <si>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</si>
  <si>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</si>
  <si>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</si>
  <si>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</si>
  <si>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</si>
  <si>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</si>
  <si>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</si>
  <si>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</si>
  <si>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</si>
  <si>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</si>
  <si>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</si>
  <si>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</si>
  <si>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</si>
  <si>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</si>
  <si>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</si>
  <si>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</si>
  <si>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</si>
  <si>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</si>
  <si>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</si>
  <si>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</si>
  <si>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</si>
  <si>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</si>
  <si>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</si>
  <si>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</si>
  <si>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</si>
  <si>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</si>
  <si>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</si>
  <si>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</si>
  <si>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</si>
  <si>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</si>
  <si>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</si>
  <si>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</si>
  <si>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</si>
  <si>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</si>
  <si>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</si>
  <si>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</si>
  <si>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</si>
  <si>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</si>
  <si>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</si>
  <si>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</si>
  <si>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</si>
  <si>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</si>
  <si>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</si>
  <si>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</si>
  <si>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</si>
  <si>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</si>
  <si>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</si>
  <si>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</si>
  <si>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</si>
  <si>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</si>
  <si>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</si>
  <si>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</si>
  <si>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</si>
  <si>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</si>
  <si>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</si>
  <si>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</si>
  <si>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</si>
  <si>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</si>
  <si>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</si>
  <si>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</si>
  <si>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</si>
  <si>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</si>
  <si>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</si>
  <si>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</si>
  <si>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</si>
  <si>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</si>
  <si>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</si>
  <si>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</si>
  <si>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</si>
  <si>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</si>
  <si>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</si>
  <si>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</si>
  <si>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</si>
  <si>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</si>
  <si>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</si>
  <si>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</si>
  <si>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</si>
  <si>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</si>
  <si>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</si>
  <si>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</si>
  <si>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</si>
  <si>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</si>
  <si>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</si>
  <si>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</si>
  <si>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</si>
  <si>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</si>
  <si>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</si>
  <si>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</si>
  <si>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</si>
  <si>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</si>
  <si>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</si>
  <si>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</si>
  <si>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</si>
  <si>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</si>
  <si>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</si>
  <si>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</si>
  <si>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</si>
  <si>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</si>
  <si>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</si>
  <si>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</si>
  <si>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</si>
  <si>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</si>
  <si>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</si>
  <si>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</si>
  <si>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</si>
  <si>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</si>
  <si>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</si>
  <si>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</si>
  <si>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</si>
  <si>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</si>
  <si>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</si>
  <si>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</si>
  <si>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</si>
  <si>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</si>
  <si>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</si>
  <si>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</si>
  <si>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</si>
  <si>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</si>
  <si>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</si>
  <si>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</si>
  <si>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</si>
  <si>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</si>
  <si>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</si>
  <si>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</si>
  <si>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</si>
  <si>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</si>
  <si>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</si>
  <si>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</si>
  <si>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</si>
  <si>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</si>
  <si>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</si>
  <si>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</si>
  <si>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</si>
  <si>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</si>
  <si>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</si>
  <si>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</si>
  <si>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</si>
  <si>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</si>
  <si>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</si>
  <si>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</si>
  <si>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</si>
  <si>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</si>
  <si>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</si>
  <si>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</si>
  <si>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</si>
  <si>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</si>
  <si>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</si>
  <si>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</si>
  <si>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</si>
  <si>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</si>
  <si>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</si>
  <si>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</si>
  <si>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</si>
  <si>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</si>
  <si>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</si>
  <si>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</si>
  <si>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</si>
  <si>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</si>
  <si>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</si>
  <si>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</si>
  <si>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</si>
  <si>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</si>
  <si>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</si>
  <si>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</si>
  <si>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</si>
  <si>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</si>
  <si>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</si>
  <si>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</si>
  <si>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</si>
  <si>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</si>
  <si>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</si>
  <si>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</si>
  <si>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</si>
  <si>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</si>
  <si>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</si>
  <si>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</si>
  <si>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</si>
  <si>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</si>
  <si>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</si>
  <si>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</si>
  <si>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</si>
  <si>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</si>
  <si>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</si>
  <si>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</si>
  <si>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</si>
  <si>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</si>
  <si>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</si>
  <si>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</si>
  <si>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</si>
  <si>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</si>
  <si>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</si>
  <si>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</si>
  <si>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</si>
  <si>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</si>
  <si>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</si>
  <si>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</si>
  <si>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</si>
  <si>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</si>
  <si>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</si>
  <si>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</si>
  <si>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</si>
  <si>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</si>
  <si>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</si>
  <si>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</si>
  <si>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</si>
  <si>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</si>
  <si>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</si>
  <si>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</si>
  <si>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</si>
  <si>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</si>
  <si>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</si>
  <si>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</si>
  <si>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</si>
  <si>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</si>
  <si>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</si>
  <si>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</si>
  <si>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</si>
  <si>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</si>
  <si>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</si>
  <si>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</si>
  <si>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</si>
  <si>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</si>
  <si>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</si>
  <si>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</si>
  <si>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</si>
  <si>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</si>
  <si>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</si>
  <si>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</si>
  <si>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</si>
  <si>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</si>
  <si>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</si>
  <si>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</si>
  <si>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</si>
  <si>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</si>
  <si>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</si>
  <si>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</si>
  <si>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</si>
  <si>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</si>
  <si>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</si>
  <si>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</si>
  <si>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</si>
  <si>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</si>
  <si>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</si>
  <si>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</si>
  <si>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</si>
  <si>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</si>
  <si>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</si>
  <si>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</si>
  <si>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</si>
  <si>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</si>
  <si>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</si>
  <si>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</si>
  <si>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</si>
  <si>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</si>
  <si>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</si>
  <si>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</si>
  <si>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</si>
  <si>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</si>
  <si>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</si>
  <si>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</si>
  <si>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</si>
  <si>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</si>
  <si>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</si>
  <si>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</si>
  <si>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</si>
  <si>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</si>
  <si>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</si>
  <si>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</si>
  <si>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</si>
  <si>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</si>
  <si>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</si>
  <si>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</si>
  <si>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</si>
  <si>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</si>
  <si>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</si>
  <si>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</si>
  <si>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</si>
  <si>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</si>
  <si>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</si>
  <si>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</si>
  <si>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</si>
  <si>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</si>
  <si>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</si>
  <si>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</si>
  <si>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</si>
  <si>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</si>
  <si>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</si>
  <si>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</si>
  <si>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</si>
  <si>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</si>
  <si>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</si>
  <si>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</si>
  <si>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</si>
  <si>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</si>
  <si>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</si>
  <si>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</si>
  <si>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</si>
  <si>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</si>
  <si>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</si>
  <si>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</si>
  <si>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</si>
  <si>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</si>
  <si>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</si>
  <si>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</si>
  <si>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</si>
  <si>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</si>
  <si>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</si>
  <si>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</si>
  <si>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</si>
  <si>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</si>
  <si>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</si>
  <si>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</si>
  <si>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</si>
  <si>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</si>
  <si>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</si>
  <si>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</si>
  <si>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</si>
  <si>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</si>
  <si>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</si>
  <si>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</si>
  <si>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</si>
  <si>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</si>
  <si>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</si>
  <si>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</si>
  <si>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</si>
  <si>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</si>
  <si>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</si>
  <si>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</si>
  <si>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</si>
  <si>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</si>
  <si>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</si>
  <si>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</si>
  <si>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</si>
  <si>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</si>
  <si>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</si>
  <si>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</si>
  <si>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</si>
  <si>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</si>
  <si>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</si>
  <si>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</si>
  <si>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</si>
  <si>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</si>
  <si>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</si>
  <si>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</si>
  <si>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</si>
  <si>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</si>
  <si>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</si>
  <si>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</si>
  <si>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</si>
  <si>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</si>
  <si>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</si>
  <si>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</si>
  <si>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</si>
  <si>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</si>
  <si>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</si>
  <si>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</si>
  <si>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</si>
  <si>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</si>
  <si>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</si>
  <si>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</si>
  <si>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</si>
  <si>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</si>
  <si>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</si>
  <si>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</si>
  <si>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</si>
  <si>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</si>
  <si>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</si>
  <si>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</si>
  <si>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</si>
  <si>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</si>
  <si>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</si>
  <si>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</si>
  <si>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</si>
  <si>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</si>
  <si>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</si>
  <si>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</si>
  <si>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</si>
  <si>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</si>
  <si>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</si>
  <si>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</si>
  <si>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</si>
  <si>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</si>
  <si>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</si>
  <si>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</si>
  <si>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</si>
  <si>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</si>
  <si>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</si>
  <si>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</si>
  <si>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</si>
  <si>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</si>
  <si>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</si>
  <si>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</si>
  <si>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</si>
  <si>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</si>
  <si>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</si>
  <si>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</si>
  <si>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</si>
  <si>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</si>
  <si>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</si>
  <si>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</si>
  <si>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</si>
  <si>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</si>
  <si>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</si>
  <si>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</si>
  <si>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</si>
  <si>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</si>
  <si>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</si>
  <si>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</si>
  <si>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</si>
  <si>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</si>
  <si>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</si>
  <si>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</si>
  <si>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</si>
  <si>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</si>
  <si>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</si>
  <si>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</si>
  <si>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</si>
  <si>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</si>
  <si>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</si>
  <si>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</si>
  <si>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</si>
  <si>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</si>
  <si>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</si>
  <si>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</si>
  <si>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</si>
  <si>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</si>
  <si>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</si>
  <si>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</si>
  <si>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</si>
  <si>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</si>
  <si>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</si>
  <si>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</si>
  <si>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</si>
  <si>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</si>
  <si>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</si>
  <si>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</si>
  <si>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</si>
  <si>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</si>
  <si>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</si>
  <si>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</si>
  <si>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</si>
  <si>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</si>
  <si>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</si>
  <si>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</si>
  <si>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</si>
  <si>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</si>
  <si>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</si>
  <si>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</si>
  <si>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</si>
  <si>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</si>
  <si>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</si>
  <si>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</si>
  <si>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</si>
  <si>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</si>
  <si>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</si>
  <si>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</si>
  <si>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</si>
  <si>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</si>
  <si>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</si>
  <si>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</si>
  <si>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</si>
  <si>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</si>
  <si>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</si>
  <si>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</si>
  <si>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</si>
  <si>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</si>
  <si>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</si>
  <si>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</si>
  <si>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</si>
  <si>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</si>
  <si>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</si>
  <si>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</si>
  <si>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</si>
  <si>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</si>
  <si>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</si>
  <si>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</si>
  <si>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</si>
  <si>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</si>
  <si>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</si>
  <si>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</si>
  <si>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</si>
  <si>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</si>
  <si>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</si>
  <si>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</si>
  <si>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</si>
  <si>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</si>
  <si>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</si>
  <si>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</si>
  <si>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</si>
  <si>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</si>
  <si>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</si>
  <si>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</si>
  <si>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</si>
  <si>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</si>
  <si>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</si>
  <si>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</si>
  <si>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</si>
  <si>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</si>
  <si>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</si>
  <si>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</si>
  <si>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</si>
  <si>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</si>
  <si>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</si>
  <si>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</si>
  <si>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</si>
  <si>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</si>
  <si>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</si>
  <si>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</si>
  <si>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</si>
  <si>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</si>
  <si>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</si>
  <si>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</si>
  <si>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</si>
  <si>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</si>
  <si>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</si>
  <si>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</si>
  <si>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</si>
  <si>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</si>
  <si>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</si>
  <si>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</si>
  <si>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</si>
  <si>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</si>
  <si>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</si>
  <si>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</si>
  <si>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</si>
  <si>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</si>
  <si>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</si>
  <si>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</si>
  <si>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</si>
  <si>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</si>
  <si>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</si>
  <si>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</si>
  <si>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</si>
  <si>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</si>
  <si>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</si>
  <si>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</si>
  <si>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</si>
  <si>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</si>
  <si>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</si>
  <si>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</si>
  <si>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</si>
  <si>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</si>
  <si>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</si>
  <si>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</si>
  <si>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</si>
  <si>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</si>
  <si>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</si>
  <si>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</si>
  <si>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</si>
  <si>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</si>
  <si>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</si>
  <si>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</si>
  <si>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</si>
  <si>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</si>
  <si>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</si>
  <si>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</si>
  <si>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</si>
  <si>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</si>
  <si>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</si>
  <si>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</si>
  <si>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</si>
  <si>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</si>
  <si>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</si>
  <si>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</si>
  <si>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</si>
  <si>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</si>
  <si>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</si>
  <si>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</si>
  <si>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</si>
  <si>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</si>
  <si>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</si>
  <si>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</si>
  <si>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</si>
  <si>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</si>
  <si>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</si>
  <si>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</si>
  <si>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</si>
  <si>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</si>
  <si>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</si>
  <si>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</si>
  <si>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</si>
  <si>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</si>
  <si>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</si>
  <si>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</si>
  <si>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</si>
  <si>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</si>
  <si>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</si>
  <si>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</si>
  <si>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</si>
  <si>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</si>
  <si>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</si>
  <si>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</si>
  <si>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</si>
  <si>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</si>
  <si>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</si>
  <si>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</si>
  <si>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</si>
  <si>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</si>
  <si>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</si>
  <si>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</si>
  <si>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</si>
  <si>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</si>
  <si>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</si>
  <si>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</si>
  <si>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</si>
  <si>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</si>
  <si>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</si>
  <si>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</si>
  <si>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</si>
  <si>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</si>
  <si>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</si>
  <si>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</si>
  <si>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</si>
  <si>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</si>
  <si>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</si>
  <si>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</si>
  <si>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</si>
  <si>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</si>
  <si>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</si>
  <si>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</si>
  <si>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</si>
  <si>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</si>
  <si>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</si>
  <si>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</si>
  <si>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</si>
  <si>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</si>
  <si>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</si>
  <si>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</si>
  <si>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</si>
  <si>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</si>
  <si>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</si>
  <si>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</si>
  <si>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</si>
  <si>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</si>
  <si>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</si>
  <si>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</si>
  <si>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</si>
  <si>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</si>
  <si>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</si>
  <si>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</si>
  <si>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</si>
  <si>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</si>
  <si>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</si>
  <si>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</si>
  <si>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</si>
  <si>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</si>
  <si>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</si>
  <si>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</si>
  <si>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</si>
  <si>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</si>
  <si>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</si>
  <si>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</si>
  <si>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</si>
  <si>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</si>
  <si>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</si>
  <si>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</si>
  <si>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</si>
  <si>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</si>
  <si>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</si>
  <si>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</si>
  <si>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</si>
  <si>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</si>
  <si>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</si>
  <si>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</si>
  <si>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</si>
  <si>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</si>
  <si>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</si>
  <si>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</si>
  <si>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</si>
  <si>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</si>
  <si>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</si>
  <si>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</si>
  <si>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</si>
  <si>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</si>
  <si>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</si>
  <si>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</si>
  <si>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</si>
  <si>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</si>
  <si>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</si>
  <si>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</si>
  <si>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</si>
  <si>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</si>
  <si>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</si>
  <si>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</si>
  <si>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</si>
  <si>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</si>
  <si>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</si>
  <si>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</si>
  <si>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</si>
  <si>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</si>
  <si>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</si>
  <si>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</si>
  <si>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</si>
  <si>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</si>
  <si>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</si>
  <si>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</si>
  <si>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</si>
  <si>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</si>
  <si>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</si>
  <si>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</si>
  <si>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</si>
  <si>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</si>
  <si>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</si>
  <si>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</si>
  <si>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</si>
  <si>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</si>
  <si>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</si>
  <si>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</si>
  <si>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</si>
  <si>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</si>
  <si>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</si>
  <si>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</si>
  <si>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</si>
  <si>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</si>
  <si>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</si>
  <si>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</si>
  <si>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</si>
  <si>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</si>
  <si>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</si>
  <si>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</si>
  <si>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</si>
  <si>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</si>
  <si>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</si>
  <si>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</si>
  <si>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</si>
  <si>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</si>
  <si>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</si>
  <si>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</si>
  <si>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</si>
  <si>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</si>
  <si>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</si>
  <si>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</si>
  <si>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</si>
  <si>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</si>
  <si>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</si>
  <si>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</si>
  <si>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</si>
  <si>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</si>
  <si>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</si>
  <si>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</si>
  <si>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</si>
  <si>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</si>
  <si>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</si>
  <si>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</si>
  <si>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</si>
  <si>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</si>
  <si>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</si>
  <si>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</si>
  <si>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</si>
  <si>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</si>
  <si>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</si>
  <si>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</si>
  <si>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</si>
  <si>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</si>
  <si>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</si>
  <si>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</si>
  <si>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</si>
  <si>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</si>
  <si>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</si>
  <si>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</si>
  <si>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</si>
  <si>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</si>
  <si>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</si>
  <si>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</si>
  <si>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</si>
  <si>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</si>
  <si>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</si>
  <si>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</si>
  <si>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</si>
  <si>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</si>
  <si>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</si>
  <si>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</si>
  <si>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</si>
  <si>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</si>
  <si>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</si>
  <si>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</si>
  <si>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</si>
  <si>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</si>
  <si>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</si>
  <si>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</si>
  <si>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</si>
  <si>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</si>
  <si>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</si>
  <si>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</si>
  <si>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</si>
  <si>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</si>
  <si>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</si>
  <si>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</si>
  <si>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</si>
  <si>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</si>
  <si>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</si>
  <si>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</si>
  <si>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</si>
  <si>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</si>
  <si>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</si>
  <si>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</si>
  <si>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</si>
  <si>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</si>
  <si>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</si>
  <si>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</si>
  <si>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</si>
  <si>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</si>
  <si>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</si>
  <si>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</si>
  <si>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</si>
  <si>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</si>
  <si>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</si>
  <si>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</si>
  <si>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</si>
  <si>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</si>
  <si>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</si>
  <si>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</si>
  <si>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</si>
  <si>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</si>
  <si>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</si>
  <si>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</si>
  <si>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</si>
  <si>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</si>
  <si>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</si>
  <si>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</si>
  <si>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</si>
  <si>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</si>
  <si>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</si>
  <si>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</si>
  <si>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</si>
  <si>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</si>
  <si>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</si>
  <si>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</si>
  <si>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</si>
  <si>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</si>
  <si>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</si>
  <si>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</si>
  <si>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</si>
  <si>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</si>
  <si>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</si>
  <si>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</si>
  <si>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</si>
  <si>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</si>
  <si>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</si>
  <si>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</si>
  <si>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</si>
  <si>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</si>
  <si>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</si>
  <si>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</si>
  <si>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</si>
  <si>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</si>
  <si>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</si>
  <si>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</si>
  <si>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</si>
  <si>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</si>
  <si>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</si>
  <si>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</si>
  <si>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</si>
  <si>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</si>
  <si>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</si>
  <si>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</si>
  <si>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</si>
  <si>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</si>
  <si>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</si>
  <si>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</si>
  <si>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</si>
  <si>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</si>
  <si>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</si>
  <si>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</si>
  <si>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</si>
  <si>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</si>
  <si>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</si>
  <si>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</si>
  <si>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</si>
  <si>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</si>
  <si>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</si>
  <si>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</si>
  <si>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</si>
  <si>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</si>
  <si>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</si>
  <si>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</si>
  <si>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</si>
  <si>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</si>
  <si>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</si>
  <si>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</si>
  <si>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</si>
  <si>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</si>
  <si>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</si>
  <si>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</si>
  <si>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</si>
  <si>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</si>
  <si>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</si>
  <si>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</si>
  <si>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</si>
  <si>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</si>
  <si>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</si>
  <si>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</si>
  <si>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</si>
  <si>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</si>
  <si>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</si>
  <si>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</si>
  <si>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</si>
  <si>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</si>
  <si>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</si>
  <si>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</si>
  <si>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</si>
  <si>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</si>
  <si>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</si>
  <si>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</si>
  <si>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</si>
  <si>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</si>
  <si>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</si>
  <si>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</si>
  <si>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</si>
  <si>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</si>
  <si>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</si>
  <si>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</si>
  <si>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</si>
  <si>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</si>
  <si>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</si>
  <si>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</si>
  <si>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</si>
  <si>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</si>
  <si>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</si>
  <si>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</si>
  <si>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</si>
  <si>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</si>
  <si>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</si>
  <si>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</si>
  <si>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</si>
  <si>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</si>
  <si>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</si>
  <si>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</si>
  <si>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</si>
  <si>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</si>
  <si>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</si>
  <si>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</si>
  <si>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</si>
  <si>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</si>
  <si>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</si>
  <si>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</si>
  <si>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</si>
  <si>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</si>
  <si>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</si>
  <si>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</si>
  <si>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</si>
  <si>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</si>
  <si>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</si>
  <si>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</si>
  <si>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</si>
  <si>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</si>
  <si>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</si>
  <si>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</si>
  <si>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</si>
  <si>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</si>
  <si>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</si>
  <si>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</si>
  <si>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</si>
  <si>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</si>
  <si>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</si>
  <si>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</si>
  <si>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</si>
  <si>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</si>
  <si>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</si>
  <si>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</si>
  <si>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</si>
  <si>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</si>
  <si>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</si>
  <si>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</si>
  <si>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</si>
  <si>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</si>
  <si>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</si>
  <si>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</si>
  <si>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</si>
  <si>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</si>
  <si>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</si>
  <si>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</si>
  <si>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</si>
  <si>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</si>
  <si>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</si>
  <si>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</si>
  <si>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</si>
  <si>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</si>
  <si>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</si>
  <si>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</si>
  <si>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</si>
  <si>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</si>
  <si>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</si>
  <si>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</si>
  <si>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</si>
  <si>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</si>
  <si>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</si>
  <si>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</si>
  <si>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</si>
  <si>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</si>
  <si>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</si>
  <si>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</si>
  <si>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</si>
  <si>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</si>
  <si>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</si>
  <si>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</si>
  <si>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</si>
  <si>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</si>
  <si>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</si>
  <si>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</si>
  <si>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</si>
  <si>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</si>
  <si>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</si>
  <si>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</si>
  <si>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</si>
  <si>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</si>
  <si>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</si>
  <si>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</si>
  <si>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</si>
  <si>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</si>
  <si>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</si>
  <si>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</si>
  <si>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</si>
  <si>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</si>
  <si>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</si>
  <si>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</si>
  <si>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</si>
  <si>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</si>
  <si>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</si>
  <si>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</si>
  <si>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</si>
  <si>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</si>
  <si>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</si>
  <si>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</si>
  <si>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</si>
  <si>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</si>
  <si>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</si>
  <si>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</si>
  <si>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</si>
  <si>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</si>
  <si>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</si>
  <si>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</si>
  <si>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</si>
  <si>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</si>
  <si>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</si>
  <si>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</si>
  <si>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</si>
  <si>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</si>
  <si>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</si>
  <si>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</si>
  <si>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</si>
  <si>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</si>
  <si>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</si>
  <si>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</si>
  <si>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</si>
  <si>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</si>
  <si>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</si>
  <si>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</si>
  <si>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</si>
  <si>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</si>
  <si>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</si>
  <si>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</si>
  <si>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</si>
  <si>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</si>
  <si>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</si>
  <si>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</si>
  <si>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</si>
  <si>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</si>
  <si>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</si>
  <si>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</si>
  <si>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</si>
  <si>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</si>
  <si>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</si>
  <si>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</si>
  <si>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</si>
  <si>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</si>
  <si>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</si>
  <si>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</si>
  <si>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</si>
  <si>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</si>
  <si>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</si>
  <si>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</si>
  <si>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</si>
  <si>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</si>
  <si>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</si>
  <si>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</si>
  <si>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</si>
  <si>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</si>
  <si>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</si>
  <si>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</si>
  <si>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</si>
  <si>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</si>
  <si>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</si>
  <si>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</si>
  <si>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</si>
  <si>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</si>
  <si>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</si>
  <si>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</si>
  <si>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</si>
  <si>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</si>
  <si>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</si>
  <si>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</si>
  <si>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</si>
  <si>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</si>
  <si>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</si>
  <si>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</si>
  <si>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</si>
  <si>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</si>
  <si>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</si>
  <si>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</si>
  <si>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</si>
  <si>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</si>
  <si>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</si>
  <si>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</si>
  <si>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</si>
  <si>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</si>
  <si>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</si>
  <si>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</si>
  <si>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</si>
  <si>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</si>
  <si>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</si>
  <si>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</si>
  <si>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</si>
  <si>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</si>
  <si>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</si>
  <si>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</si>
  <si>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</si>
  <si>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</si>
  <si>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</si>
  <si>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</si>
  <si>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</si>
  <si>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</si>
  <si>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</si>
  <si>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</si>
  <si>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</si>
  <si>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</si>
  <si>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</si>
  <si>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</si>
  <si>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</si>
  <si>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</si>
  <si>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</si>
  <si>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</si>
  <si>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</si>
  <si>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</si>
  <si>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</si>
  <si>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</si>
  <si>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</si>
  <si>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</si>
  <si>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</si>
  <si>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</si>
  <si>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</si>
  <si>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</si>
  <si>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</si>
  <si>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</si>
  <si>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</si>
  <si>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</si>
  <si>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</si>
  <si>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</si>
  <si>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</si>
  <si>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</si>
  <si>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</si>
  <si>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</si>
  <si>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</si>
  <si>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</si>
  <si>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</si>
  <si>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</si>
  <si>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</si>
  <si>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</si>
  <si>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</si>
  <si>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</si>
  <si>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</si>
  <si>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</si>
  <si>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</si>
  <si>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</si>
  <si>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</si>
  <si>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</si>
  <si>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</si>
  <si>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</si>
  <si>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</si>
  <si>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</si>
  <si>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</si>
  <si>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</si>
  <si>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</si>
  <si>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</si>
  <si>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</si>
  <si>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</si>
  <si>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</si>
  <si>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</si>
  <si>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</si>
  <si>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</si>
  <si>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</si>
  <si>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</si>
  <si>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</si>
  <si>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</si>
  <si>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</si>
  <si>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</si>
  <si>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</si>
  <si>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</si>
  <si>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</si>
  <si>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</si>
  <si>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</si>
  <si>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</si>
  <si>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</si>
  <si>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</si>
  <si>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</si>
  <si>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</si>
  <si>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</si>
  <si>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</si>
  <si>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</si>
  <si>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</si>
  <si>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</si>
  <si>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</si>
  <si>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</si>
  <si>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</si>
  <si>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</si>
  <si>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</si>
  <si>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</si>
  <si>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</si>
  <si>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</si>
  <si>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</si>
  <si>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</si>
  <si>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</si>
  <si>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</si>
  <si>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</si>
  <si>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</si>
  <si>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</si>
  <si>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</si>
  <si>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</si>
  <si>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</si>
  <si>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</si>
  <si>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</si>
  <si>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</si>
  <si>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</si>
  <si>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</si>
  <si>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</si>
  <si>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</si>
  <si>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</si>
  <si>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</si>
  <si>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</si>
  <si>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</si>
  <si>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</si>
  <si>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</si>
  <si>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</si>
  <si>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</si>
  <si>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</si>
  <si>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</si>
  <si>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</si>
  <si>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</si>
  <si>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</si>
  <si>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</si>
  <si>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</si>
  <si>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</si>
  <si>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</si>
  <si>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</si>
  <si>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</si>
  <si>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</si>
  <si>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</si>
  <si>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</si>
  <si>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</si>
  <si>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</si>
  <si>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</si>
  <si>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</si>
  <si>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</si>
  <si>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</si>
  <si>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</si>
  <si>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</si>
  <si>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</si>
  <si>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</si>
  <si>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</si>
  <si>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</si>
  <si>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</si>
  <si>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</si>
  <si>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</si>
  <si>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</si>
  <si>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</si>
  <si>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</si>
  <si>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</si>
  <si>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</si>
  <si>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</si>
  <si>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</si>
  <si>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</si>
  <si>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</si>
  <si>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</si>
  <si>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</si>
  <si>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</si>
  <si>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</si>
  <si>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</si>
  <si>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</si>
  <si>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</si>
  <si>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</si>
  <si>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</si>
  <si>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</si>
  <si>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</si>
  <si>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</si>
  <si>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</si>
  <si>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</si>
  <si>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</si>
  <si>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</si>
  <si>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</si>
  <si>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</si>
  <si>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</si>
  <si>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</si>
  <si>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</si>
  <si>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</si>
  <si>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</si>
  <si>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</si>
  <si>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</si>
  <si>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</si>
  <si>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</si>
  <si>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</si>
  <si>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</si>
  <si>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</si>
  <si>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</si>
  <si>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</si>
  <si>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</si>
  <si>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</si>
  <si>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</si>
  <si>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</si>
  <si>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</si>
  <si>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</si>
  <si>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</si>
  <si>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</si>
  <si>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</si>
  <si>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</si>
  <si>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</si>
  <si>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</si>
  <si>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</si>
  <si>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</si>
  <si>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</si>
  <si>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</si>
  <si>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</si>
  <si>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</si>
  <si>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</si>
  <si>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</si>
  <si>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</si>
  <si>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</si>
  <si>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</si>
  <si>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</si>
  <si>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</si>
  <si>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</si>
  <si>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</si>
  <si>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</si>
  <si>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</si>
  <si>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</si>
  <si>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</si>
  <si>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</si>
  <si>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</si>
  <si>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</si>
  <si>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</si>
  <si>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</si>
  <si>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</si>
  <si>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</si>
  <si>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</si>
  <si>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</si>
  <si>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</si>
  <si>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</si>
  <si>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</si>
  <si>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</si>
  <si>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</si>
  <si>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</si>
  <si>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</si>
  <si>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</si>
  <si>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</si>
  <si>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</si>
  <si>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</si>
  <si>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</si>
  <si>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</si>
  <si>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</si>
  <si>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</si>
  <si>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</si>
  <si>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</si>
  <si>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</si>
  <si>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</si>
  <si>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</si>
  <si>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</si>
  <si>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</si>
  <si>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</si>
  <si>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</si>
  <si>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</si>
  <si>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</si>
  <si>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</si>
  <si>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</si>
  <si>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</si>
  <si>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</si>
  <si>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</si>
  <si>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</si>
  <si>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</si>
  <si>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</si>
  <si>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</si>
  <si>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</si>
  <si>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</si>
  <si>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</si>
  <si>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</si>
  <si>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</si>
  <si>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</si>
  <si>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</si>
  <si>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</si>
  <si>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</si>
  <si>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</si>
  <si>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</si>
  <si>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</si>
  <si>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</si>
  <si>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</si>
  <si>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</si>
  <si>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</si>
  <si>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</si>
  <si>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</si>
  <si>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</si>
  <si>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</si>
  <si>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</si>
  <si>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</si>
  <si>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</si>
  <si>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</si>
  <si>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</si>
  <si>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</si>
  <si>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</si>
  <si>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</si>
  <si>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</si>
  <si>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</si>
  <si>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</si>
  <si>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</si>
  <si>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</si>
  <si>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</si>
  <si>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</si>
  <si>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</si>
  <si>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</si>
  <si>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</si>
  <si>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</si>
  <si>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</si>
  <si>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</si>
  <si>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</si>
  <si>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</si>
  <si>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</si>
  <si>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</si>
  <si>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</si>
  <si>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</si>
  <si>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</si>
  <si>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</si>
  <si>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</si>
  <si>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</si>
  <si>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</si>
  <si>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</si>
  <si>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</si>
  <si>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</si>
  <si>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</si>
  <si>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</si>
  <si>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</si>
  <si>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</si>
  <si>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</si>
  <si>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</si>
  <si>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</si>
  <si>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</si>
  <si>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</si>
  <si>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</si>
  <si>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</si>
  <si>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</si>
  <si>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</si>
  <si>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</si>
  <si>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</si>
  <si>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</si>
  <si>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</si>
  <si>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</si>
  <si>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</si>
  <si>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</si>
  <si>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</si>
  <si>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</si>
  <si>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</si>
  <si>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</si>
  <si>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</si>
  <si>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</si>
  <si>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</si>
  <si>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</si>
  <si>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</si>
  <si>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</si>
  <si>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</si>
  <si>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</si>
  <si>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</si>
  <si>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</si>
  <si>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</si>
  <si>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</si>
  <si>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</si>
  <si>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</si>
  <si>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</si>
  <si>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</si>
  <si>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</si>
  <si>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</si>
  <si>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</si>
  <si>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</si>
  <si>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</si>
  <si>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</si>
  <si>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</si>
  <si>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</si>
  <si>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</si>
  <si>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</si>
  <si>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</si>
  <si>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</si>
  <si>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</si>
  <si>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</si>
  <si>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</si>
  <si>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</si>
  <si>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</si>
  <si>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</si>
  <si>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</si>
  <si>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</si>
  <si>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</si>
  <si>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</si>
  <si>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</si>
  <si>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</si>
  <si>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</si>
  <si>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</si>
  <si>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</si>
  <si>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</si>
  <si>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</si>
  <si>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</si>
  <si>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</si>
  <si>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</si>
  <si>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</si>
  <si>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</si>
  <si>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</si>
  <si>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</si>
  <si>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</si>
  <si>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</si>
  <si>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</si>
  <si>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</si>
  <si>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</si>
  <si>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</si>
  <si>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</si>
  <si>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</si>
  <si>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</si>
  <si>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</si>
  <si>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</si>
  <si>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</si>
  <si>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</si>
  <si>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</si>
  <si>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</si>
  <si>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</si>
  <si>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</si>
  <si>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</si>
  <si>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</si>
  <si>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</si>
  <si>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</si>
  <si>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</si>
  <si>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</si>
  <si>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</si>
  <si>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</si>
  <si>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</si>
  <si>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</si>
  <si>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</si>
  <si>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</si>
  <si>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</si>
  <si>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</si>
  <si>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</si>
  <si>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</si>
  <si>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</si>
  <si>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</si>
  <si>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</si>
  <si>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</si>
  <si>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</si>
  <si>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</si>
  <si>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</si>
  <si>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</si>
  <si>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</si>
  <si>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</si>
  <si>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</si>
  <si>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</si>
  <si>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</si>
  <si>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</si>
  <si>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</si>
  <si>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</si>
  <si>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</si>
  <si>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</si>
  <si>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</si>
  <si>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</si>
  <si>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</si>
  <si>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</si>
  <si>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</si>
  <si>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</si>
  <si>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</si>
  <si>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</si>
  <si>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</si>
  <si>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</si>
  <si>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</si>
  <si>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</si>
  <si>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</si>
  <si>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</si>
  <si>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</si>
  <si>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</si>
  <si>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</si>
  <si>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</si>
  <si>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</si>
  <si>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</si>
  <si>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</si>
  <si>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</si>
  <si>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</si>
  <si>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</si>
  <si>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</si>
  <si>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</si>
  <si>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</si>
  <si>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</si>
  <si>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</si>
  <si>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</si>
  <si>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</si>
  <si>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</si>
  <si>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</si>
  <si>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</si>
  <si>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</si>
  <si>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</si>
  <si>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</si>
  <si>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</si>
  <si>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</si>
  <si>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</si>
  <si>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</si>
  <si>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</si>
  <si>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</si>
  <si>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</si>
  <si>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</si>
  <si>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</si>
  <si>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</si>
  <si>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</si>
  <si>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</si>
  <si>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</si>
  <si>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</si>
  <si>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</si>
  <si>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</si>
  <si>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</si>
  <si>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</si>
  <si>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</si>
  <si>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</si>
  <si>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</si>
  <si>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</si>
  <si>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</si>
  <si>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</si>
  <si>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</si>
  <si>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</si>
  <si>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</si>
  <si>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</si>
  <si>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</si>
  <si>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</si>
  <si>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</si>
  <si>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</si>
  <si>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</si>
  <si>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</si>
  <si>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</si>
  <si>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</si>
  <si>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</si>
  <si>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</si>
  <si>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</si>
  <si>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</si>
  <si>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</si>
  <si>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</si>
  <si>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</si>
  <si>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</si>
  <si>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</si>
  <si>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</si>
  <si>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</si>
  <si>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</si>
  <si>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</si>
  <si>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</si>
  <si>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</si>
  <si>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</si>
  <si>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</si>
  <si>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</si>
  <si>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</si>
  <si>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</si>
  <si>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</si>
  <si>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</si>
  <si>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</si>
  <si>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</si>
  <si>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</si>
  <si>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</si>
  <si>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</si>
  <si>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</si>
  <si>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</si>
  <si>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</si>
  <si>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</si>
  <si>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</si>
  <si>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</si>
  <si>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</si>
  <si>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</si>
  <si>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</si>
  <si>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</si>
  <si>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</si>
  <si>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</si>
  <si>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</si>
  <si>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</si>
  <si>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</si>
  <si>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</si>
  <si>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</si>
  <si>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</si>
  <si>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</si>
  <si>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</si>
  <si>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</si>
  <si>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</si>
  <si>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</si>
  <si>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</si>
  <si>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</si>
  <si>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</si>
  <si>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</si>
  <si>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</si>
  <si>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</si>
  <si>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</si>
  <si>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</si>
  <si>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</si>
  <si>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</si>
  <si>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</si>
  <si>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</si>
  <si>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</si>
  <si>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</si>
  <si>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</si>
  <si>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</si>
  <si>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</si>
  <si>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</si>
  <si>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</si>
  <si>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</si>
  <si>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</si>
  <si>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</si>
  <si>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</si>
  <si>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</si>
  <si>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</si>
  <si>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</si>
  <si>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</si>
  <si>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</si>
  <si>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</si>
  <si>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</si>
  <si>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</si>
  <si>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</si>
  <si>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</si>
  <si>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</si>
  <si>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</si>
  <si>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</si>
  <si>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</si>
  <si>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</si>
  <si>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</si>
  <si>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</si>
  <si>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</si>
  <si>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</si>
  <si>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</si>
  <si>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</si>
  <si>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</si>
  <si>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</si>
  <si>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</si>
  <si>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</si>
  <si>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</si>
  <si>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</si>
  <si>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</si>
  <si>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</si>
  <si>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</si>
  <si>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</si>
  <si>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</si>
  <si>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</si>
  <si>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</si>
  <si>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</si>
  <si>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</si>
  <si>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</si>
  <si>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</si>
  <si>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</si>
  <si>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</si>
  <si>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</si>
  <si>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</si>
  <si>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</si>
  <si>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</si>
  <si>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</si>
  <si>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</si>
  <si>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</si>
  <si>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</si>
  <si>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</si>
  <si>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</si>
  <si>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</si>
  <si>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</si>
  <si>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</si>
  <si>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</si>
  <si>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</si>
  <si>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</si>
  <si>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</si>
  <si>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</si>
  <si>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</si>
  <si>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</si>
  <si>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</si>
  <si>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</si>
  <si>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</si>
  <si>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</si>
  <si>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</si>
  <si>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</si>
  <si>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</si>
  <si>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</si>
  <si>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</si>
  <si>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</si>
  <si>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</si>
  <si>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</si>
  <si>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</si>
  <si>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</si>
  <si>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</si>
  <si>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</si>
  <si>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</si>
  <si>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</si>
  <si>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</si>
  <si>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</si>
  <si>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</si>
  <si>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</si>
  <si>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</si>
  <si>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</si>
  <si>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</si>
  <si>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</si>
  <si>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</si>
  <si>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</si>
  <si>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</si>
  <si>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</si>
  <si>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</si>
  <si>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</si>
  <si>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</si>
  <si>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</si>
  <si>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</si>
  <si>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</si>
  <si>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</si>
  <si>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</si>
  <si>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</si>
  <si>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</si>
  <si>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</si>
  <si>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</si>
  <si>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</si>
  <si>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</si>
  <si>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</si>
  <si>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</si>
  <si>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</si>
  <si>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</si>
  <si>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</si>
  <si>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</si>
  <si>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</si>
  <si>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</si>
  <si>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</si>
  <si>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</si>
  <si>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</si>
  <si>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</si>
  <si>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</si>
  <si>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</si>
  <si>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</si>
  <si>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</si>
  <si>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</si>
  <si>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</si>
  <si>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</si>
  <si>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</si>
  <si>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</si>
  <si>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</si>
  <si>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</si>
  <si>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</si>
  <si>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</si>
  <si>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</si>
  <si>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</si>
  <si>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</si>
  <si>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</si>
  <si>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</si>
  <si>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</si>
  <si>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</si>
  <si>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</si>
  <si>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</si>
  <si>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</si>
  <si>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</si>
  <si>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</si>
  <si>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</si>
  <si>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</si>
  <si>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</si>
  <si>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</si>
  <si>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</si>
  <si>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</si>
  <si>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</si>
  <si>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</si>
  <si>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</si>
  <si>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</si>
  <si>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</si>
  <si>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</si>
  <si>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</si>
  <si>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</si>
  <si>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</si>
  <si>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</si>
  <si>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</si>
  <si>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</si>
  <si>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</si>
  <si>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</si>
  <si>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</si>
  <si>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</si>
  <si>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</si>
  <si>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</si>
  <si>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</si>
  <si>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</si>
  <si>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</si>
  <si>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</si>
  <si>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</si>
  <si>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</si>
  <si>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</si>
  <si>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</si>
  <si>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</si>
  <si>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</si>
  <si>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</si>
  <si>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</si>
  <si>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</si>
  <si>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</si>
  <si>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</si>
  <si>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</si>
  <si>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</si>
  <si>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</si>
  <si>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</si>
  <si>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</si>
  <si>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</si>
  <si>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</si>
  <si>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</si>
  <si>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</si>
  <si>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</si>
  <si>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</si>
  <si>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</si>
  <si>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</si>
  <si>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</si>
  <si>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</si>
  <si>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</si>
  <si>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</si>
  <si>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</si>
  <si>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</si>
  <si>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</si>
  <si>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</si>
  <si>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</si>
  <si>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</si>
  <si>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</si>
  <si>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</si>
  <si>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</si>
  <si>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</si>
  <si>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</si>
  <si>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</si>
  <si>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</si>
  <si>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</si>
  <si>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</si>
  <si>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</si>
  <si>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</si>
  <si>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</si>
  <si>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</si>
  <si>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</si>
  <si>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</si>
  <si>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</si>
  <si>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</si>
  <si>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</si>
  <si>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</si>
  <si>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</si>
  <si>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</si>
  <si>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</si>
  <si>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</si>
  <si>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</si>
  <si>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</si>
  <si>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</si>
  <si>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</si>
  <si>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</si>
  <si>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</si>
  <si>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</si>
  <si>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</si>
  <si>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</si>
  <si>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</si>
  <si>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</si>
  <si>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</si>
  <si>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</si>
  <si>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</si>
  <si>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</si>
  <si>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</si>
  <si>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</si>
  <si>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</si>
  <si>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</si>
  <si>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</si>
  <si>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</si>
  <si>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</si>
  <si>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</si>
  <si>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</si>
  <si>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</si>
  <si>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</si>
  <si>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</si>
  <si>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</si>
  <si>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</si>
  <si>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</si>
  <si>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</si>
  <si>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</si>
  <si>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</si>
  <si>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</si>
  <si>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</si>
  <si>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</si>
  <si>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</si>
  <si>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</si>
  <si>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</si>
  <si>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</si>
  <si>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</si>
  <si>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</si>
  <si>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</si>
  <si>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</si>
  <si>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</si>
  <si>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</si>
  <si>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</si>
  <si>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</si>
  <si>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</si>
  <si>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</si>
  <si>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</si>
  <si>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</si>
  <si>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</si>
  <si>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</si>
  <si>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</si>
  <si>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</si>
  <si>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</si>
  <si>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</si>
  <si>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</si>
  <si>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</si>
  <si>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</si>
  <si>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</si>
  <si>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</si>
  <si>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</si>
  <si>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</si>
  <si>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</si>
  <si>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</si>
  <si>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</si>
  <si>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</si>
  <si>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</si>
  <si>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</si>
  <si>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</si>
  <si>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</si>
  <si>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</si>
  <si>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</si>
  <si>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</si>
  <si>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</si>
  <si>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</si>
  <si>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</si>
  <si>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</si>
  <si>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</si>
  <si>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</si>
  <si>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</si>
  <si>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</si>
  <si>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</si>
  <si>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</si>
  <si>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</si>
  <si>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</si>
  <si>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</si>
  <si>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</si>
  <si>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</si>
  <si>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</si>
  <si>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</si>
  <si>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</si>
  <si>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</si>
  <si>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</si>
  <si>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</si>
  <si>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</si>
  <si>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</si>
  <si>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</si>
  <si>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</si>
  <si>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</si>
  <si>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</si>
  <si>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</si>
  <si>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</si>
  <si>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</si>
  <si>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</si>
  <si>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</si>
  <si>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</si>
  <si>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</si>
  <si>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</si>
  <si>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</si>
  <si>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</si>
  <si>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</si>
  <si>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</si>
  <si>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</si>
  <si>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</si>
  <si>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</si>
  <si>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</si>
  <si>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</si>
  <si>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</si>
  <si>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</si>
  <si>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</si>
  <si>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</si>
  <si>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</si>
  <si>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</si>
  <si>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</si>
  <si>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</si>
  <si>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</si>
  <si>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</si>
  <si>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</si>
  <si>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</si>
  <si>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</si>
  <si>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</si>
  <si>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</si>
  <si>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</si>
  <si>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</si>
  <si>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</si>
  <si>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</si>
  <si>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</si>
  <si>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</si>
  <si>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</si>
  <si>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</si>
  <si>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</si>
  <si>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</si>
  <si>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</si>
  <si>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</si>
  <si>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</si>
  <si>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</si>
  <si>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</si>
  <si>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</si>
  <si>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</si>
  <si>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</si>
  <si>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</si>
  <si>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</si>
  <si>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</si>
  <si>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</si>
  <si>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</si>
  <si>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</si>
  <si>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</si>
  <si>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</si>
  <si>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</si>
  <si>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</si>
  <si>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</si>
  <si>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</si>
  <si>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</si>
  <si>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</si>
  <si>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</si>
  <si>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</si>
  <si>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</si>
  <si>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</si>
  <si>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</si>
  <si>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</si>
  <si>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</si>
  <si>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</si>
  <si>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</si>
  <si>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</si>
  <si>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</si>
  <si>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</si>
  <si>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</si>
  <si>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</si>
  <si>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</si>
  <si>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</si>
  <si>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</si>
  <si>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</si>
  <si>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</si>
  <si>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</si>
  <si>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</si>
  <si>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</si>
  <si>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</si>
  <si>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</si>
  <si>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</si>
  <si>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</si>
  <si>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</si>
  <si>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</si>
  <si>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</si>
  <si>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</si>
  <si>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</si>
  <si>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</si>
  <si>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</si>
  <si>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</si>
  <si>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</si>
  <si>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</si>
  <si>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</si>
  <si>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</si>
  <si>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</si>
  <si>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</si>
  <si>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</si>
  <si>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</si>
  <si>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</si>
  <si>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</si>
  <si>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</si>
  <si>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</si>
  <si>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</si>
  <si>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</si>
  <si>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</si>
  <si>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</si>
  <si>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</si>
  <si>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</si>
  <si>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</si>
  <si>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</si>
  <si>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</si>
  <si>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</si>
  <si>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</si>
  <si>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</si>
  <si>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</si>
  <si>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</si>
  <si>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</si>
  <si>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</si>
  <si>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</si>
  <si>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</si>
  <si>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</si>
  <si>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</si>
  <si>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</si>
  <si>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</si>
  <si>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</si>
  <si>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</si>
  <si>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</si>
  <si>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</si>
  <si>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</si>
  <si>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</si>
  <si>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</si>
  <si>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</si>
  <si>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</si>
  <si>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</si>
  <si>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</si>
  <si>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</si>
  <si>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</si>
  <si>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</si>
  <si>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</si>
  <si>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</si>
  <si>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</si>
  <si>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</si>
  <si>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</si>
  <si>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</si>
  <si>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</si>
  <si>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</si>
  <si>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</si>
  <si>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</si>
  <si>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</si>
  <si>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</si>
  <si>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</si>
  <si>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</si>
  <si>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</si>
  <si>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</si>
  <si>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</si>
  <si>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</si>
  <si>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</si>
  <si>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</si>
  <si>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</si>
  <si>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</si>
  <si>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</si>
  <si>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</si>
  <si>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</si>
  <si>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</si>
  <si>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</si>
  <si>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</si>
  <si>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</si>
  <si>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</si>
  <si>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</si>
  <si>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</si>
  <si>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</si>
  <si>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</si>
  <si>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</si>
  <si>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</si>
  <si>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</si>
  <si>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</si>
  <si>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</si>
  <si>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</si>
  <si>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</si>
  <si>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</si>
  <si>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</si>
  <si>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</si>
  <si>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</si>
  <si>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</si>
  <si>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</si>
  <si>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</si>
  <si>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</si>
  <si>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</si>
  <si>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</si>
  <si>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</si>
  <si>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</si>
  <si>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</si>
  <si>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</si>
  <si>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</si>
  <si>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</si>
  <si>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</si>
  <si>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</si>
  <si>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</si>
  <si>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</si>
  <si>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</si>
  <si>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</si>
  <si>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</si>
  <si>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</si>
  <si>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</si>
  <si>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</si>
  <si>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</si>
  <si>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</si>
  <si>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</si>
  <si>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</si>
  <si>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</si>
  <si>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</si>
  <si>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</si>
  <si>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</si>
  <si>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</si>
  <si>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</si>
  <si>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</si>
  <si>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</si>
  <si>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</si>
  <si>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</si>
  <si>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</si>
  <si>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</si>
  <si>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</si>
  <si>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</si>
  <si>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</si>
  <si>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</si>
  <si>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</si>
  <si>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</si>
  <si>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</si>
  <si>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</si>
  <si>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</si>
  <si>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</si>
  <si>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</si>
  <si>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</si>
  <si>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</si>
  <si>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</si>
  <si>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</si>
  <si>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</si>
  <si>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</si>
  <si>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</si>
  <si>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</si>
  <si>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</si>
  <si>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</si>
  <si>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</si>
  <si>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</si>
  <si>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</si>
  <si>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</si>
  <si>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</si>
  <si>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</si>
  <si>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</si>
  <si>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</si>
  <si>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</si>
  <si>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</si>
  <si>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</si>
  <si>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</si>
  <si>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</si>
  <si>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</si>
  <si>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</si>
  <si>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</si>
  <si>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</si>
  <si>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</si>
  <si>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</si>
  <si>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</si>
  <si>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</si>
  <si>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</si>
  <si>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</si>
  <si>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</si>
  <si>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</si>
  <si>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</si>
  <si>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</si>
  <si>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</si>
  <si>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</si>
  <si>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</si>
  <si>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</si>
  <si>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</si>
  <si>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</si>
  <si>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</si>
  <si>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</si>
  <si>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</si>
  <si>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</si>
  <si>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</si>
  <si>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</si>
  <si>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</si>
  <si>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</si>
  <si>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</si>
  <si>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</si>
  <si>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</si>
  <si>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</si>
  <si>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</si>
  <si>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</si>
  <si>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</si>
  <si>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</si>
  <si>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</si>
  <si>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</si>
  <si>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</si>
  <si>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</si>
  <si>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</si>
  <si>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</si>
  <si>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</si>
  <si>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</si>
  <si>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</si>
  <si>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</si>
  <si>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</si>
  <si>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</si>
  <si>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</si>
  <si>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</si>
  <si>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</si>
  <si>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</si>
  <si>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</si>
  <si>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</si>
  <si>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</si>
  <si>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</si>
  <si>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</si>
  <si>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</si>
  <si>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</si>
  <si>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</si>
  <si>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</si>
  <si>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</si>
  <si>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</si>
  <si>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</si>
  <si>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</si>
  <si>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</si>
  <si>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</si>
  <si>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</si>
  <si>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</si>
  <si>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</si>
  <si>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</si>
  <si>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</si>
  <si>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</si>
  <si>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</si>
  <si>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</si>
  <si>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</si>
  <si>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</si>
  <si>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</si>
  <si>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</si>
  <si>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</si>
  <si>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</si>
  <si>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</si>
  <si>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</si>
  <si>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</si>
  <si>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</si>
  <si>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</si>
  <si>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</si>
  <si>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</si>
  <si>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</si>
  <si>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</si>
  <si>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</si>
  <si>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</si>
  <si>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</si>
  <si>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</si>
  <si>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</si>
  <si>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</si>
  <si>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</si>
  <si>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</si>
  <si>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</si>
  <si>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</si>
  <si>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</si>
  <si>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</si>
  <si>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</si>
  <si>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</si>
  <si>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</si>
  <si>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</si>
  <si>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</si>
  <si>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</si>
  <si>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</si>
  <si>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</si>
  <si>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</si>
  <si>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</si>
  <si>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</si>
  <si>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</si>
  <si>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</si>
  <si>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</si>
  <si>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</si>
  <si>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</si>
  <si>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</si>
  <si>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</si>
  <si>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</si>
  <si>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</si>
  <si>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</si>
  <si>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</si>
  <si>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</si>
  <si>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</si>
  <si>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</si>
  <si>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</si>
  <si>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</si>
  <si>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</si>
  <si>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</si>
  <si>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</si>
  <si>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</si>
  <si>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</si>
  <si>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</si>
  <si>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</si>
  <si>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</si>
  <si>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</si>
  <si>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</si>
  <si>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</si>
  <si>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</si>
  <si>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</si>
  <si>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</si>
  <si>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</si>
  <si>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</si>
  <si>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</si>
  <si>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</si>
  <si>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</si>
  <si>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</si>
  <si>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</si>
  <si>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</si>
  <si>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</si>
  <si>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</si>
  <si>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</si>
  <si>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</si>
  <si>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</si>
  <si>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</si>
  <si>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</si>
  <si>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</si>
  <si>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</si>
  <si>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</si>
  <si>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</si>
  <si>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</si>
  <si>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</si>
  <si>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</si>
  <si>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</si>
  <si>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</si>
  <si>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</si>
  <si>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</si>
  <si>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</si>
  <si>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</si>
  <si>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</si>
  <si>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</si>
  <si>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</si>
  <si>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</si>
  <si>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</si>
  <si>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</si>
  <si>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</si>
  <si>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</si>
  <si>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</si>
  <si>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</si>
  <si>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</si>
  <si>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</si>
  <si>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</si>
  <si>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</si>
  <si>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</si>
  <si>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</si>
  <si>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</si>
  <si>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</si>
  <si>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</si>
  <si>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</si>
  <si>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</si>
  <si>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</si>
  <si>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</si>
  <si>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</si>
  <si>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</si>
  <si>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</si>
  <si>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</si>
  <si>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</si>
  <si>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</si>
  <si>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</si>
  <si>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</si>
  <si>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</si>
  <si>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</si>
  <si>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</si>
  <si>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</si>
  <si>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</si>
  <si>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</si>
  <si>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</si>
  <si>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</si>
  <si>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</si>
  <si>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</si>
  <si>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</si>
  <si>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</si>
  <si>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</si>
  <si>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</si>
  <si>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</si>
  <si>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</si>
  <si>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</si>
  <si>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</si>
  <si>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</si>
  <si>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</si>
  <si>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</si>
  <si>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</si>
  <si>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</si>
  <si>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</si>
  <si>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</si>
  <si>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</si>
  <si>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</si>
  <si>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</si>
  <si>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</si>
  <si>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</si>
  <si>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</si>
  <si>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</si>
  <si>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</si>
  <si>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</si>
  <si>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</si>
  <si>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</si>
  <si>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</si>
  <si>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</si>
  <si>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</si>
  <si>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</si>
  <si>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</si>
  <si>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</si>
  <si>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</si>
  <si>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</si>
  <si>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</si>
  <si>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</si>
  <si>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</si>
  <si>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</si>
  <si>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</si>
  <si>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</si>
  <si>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</si>
  <si>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</si>
  <si>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</si>
  <si>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</si>
  <si>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</si>
  <si>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</si>
  <si>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</si>
  <si>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</si>
  <si>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</si>
  <si>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</si>
  <si>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</si>
  <si>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</si>
  <si>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</si>
  <si>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</si>
  <si>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</si>
  <si>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</si>
  <si>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</si>
  <si>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</si>
  <si>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</si>
  <si>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</si>
  <si>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</si>
  <si>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</si>
  <si>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</si>
  <si>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</si>
  <si>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</si>
  <si>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</si>
  <si>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</si>
  <si>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</si>
  <si>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</si>
  <si>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</si>
  <si>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</si>
  <si>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</si>
  <si>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</si>
  <si>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</si>
  <si>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</si>
  <si>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</si>
  <si>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</si>
  <si>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</si>
  <si>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</si>
  <si>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</si>
  <si>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</si>
  <si>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</si>
  <si>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</si>
  <si>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</si>
  <si>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</si>
  <si>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</si>
  <si>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</si>
  <si>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</si>
  <si>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</si>
  <si>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</si>
  <si>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</si>
  <si>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</si>
  <si>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</si>
  <si>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</si>
  <si>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</si>
  <si>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</si>
  <si>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</si>
  <si>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</si>
  <si>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</si>
  <si>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</si>
  <si>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</si>
  <si>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</si>
  <si>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</si>
  <si>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</si>
  <si>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</si>
  <si>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</si>
  <si>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</si>
  <si>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</si>
  <si>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</si>
  <si>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</si>
  <si>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</si>
  <si>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</si>
  <si>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</si>
  <si>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</si>
  <si>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</si>
  <si>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</si>
  <si>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</si>
  <si>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</si>
  <si>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</si>
  <si>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</si>
  <si>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</si>
  <si>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</si>
  <si>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</si>
  <si>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</si>
  <si>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</si>
  <si>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</si>
  <si>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</si>
  <si>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</si>
  <si>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</si>
  <si>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</si>
  <si>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</si>
  <si>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</si>
  <si>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</si>
  <si>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</si>
  <si>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</si>
  <si>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</si>
  <si>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</si>
  <si>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</si>
  <si>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</si>
  <si>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</si>
  <si>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</si>
  <si>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</si>
  <si>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</si>
  <si>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</si>
  <si>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</si>
  <si>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</si>
  <si>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</si>
  <si>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</si>
  <si>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</si>
  <si>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</si>
  <si>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</si>
  <si>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</si>
  <si>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</si>
  <si>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</si>
  <si>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</si>
  <si>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</si>
  <si>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</si>
  <si>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</si>
  <si>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</si>
  <si>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</si>
  <si>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</si>
  <si>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</si>
  <si>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</si>
  <si>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</si>
  <si>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</si>
  <si>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</si>
  <si>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</si>
  <si>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</si>
  <si>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</si>
  <si>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</si>
  <si>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</si>
  <si>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</si>
  <si>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</si>
  <si>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</si>
  <si>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</si>
  <si>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</si>
  <si>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</si>
  <si>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</si>
  <si>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</si>
  <si>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</si>
  <si>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</si>
  <si>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</si>
  <si>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</si>
  <si>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</si>
  <si>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</si>
  <si>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</si>
  <si>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</si>
  <si>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</si>
  <si>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</si>
  <si>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</si>
  <si>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</si>
  <si>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</si>
  <si>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</si>
  <si>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</si>
  <si>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</si>
  <si>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</si>
  <si>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</si>
  <si>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</si>
  <si>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</si>
  <si>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</si>
  <si>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</si>
  <si>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</si>
  <si>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</si>
  <si>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</si>
  <si>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</si>
  <si>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</si>
  <si>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</si>
  <si>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</si>
  <si>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</si>
  <si>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</si>
  <si>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</si>
  <si>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</si>
  <si>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</si>
  <si>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</si>
  <si>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</si>
  <si>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</si>
  <si>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</si>
  <si>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</si>
  <si>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</si>
  <si>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</si>
  <si>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</si>
  <si>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</si>
  <si>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</si>
  <si>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</si>
  <si>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</si>
  <si>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</si>
  <si>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</si>
  <si>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</si>
  <si>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</si>
  <si>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</si>
  <si>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</si>
  <si>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</si>
  <si>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</si>
  <si>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</si>
  <si>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</si>
  <si>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</si>
  <si>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</si>
  <si>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</si>
  <si>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</si>
  <si>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</si>
  <si>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</si>
  <si>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</si>
  <si>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</si>
  <si>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</si>
  <si>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</si>
  <si>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</si>
  <si>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</si>
  <si>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</si>
  <si>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</si>
  <si>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</si>
  <si>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</si>
  <si>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</si>
  <si>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</si>
  <si>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</si>
  <si>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</si>
  <si>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</si>
  <si>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</si>
  <si>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</si>
  <si>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</si>
  <si>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</si>
  <si>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</si>
  <si>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</si>
  <si>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</si>
  <si>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</si>
  <si>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</si>
  <si>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</si>
  <si>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</si>
  <si>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</si>
  <si>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</si>
  <si>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</si>
  <si>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</si>
  <si>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</si>
  <si>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</si>
  <si>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</si>
  <si>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</si>
  <si>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</si>
  <si>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</si>
  <si>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</si>
  <si>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</si>
  <si>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</si>
  <si>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</si>
  <si>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</si>
  <si>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</si>
  <si>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</si>
  <si>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</si>
  <si>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</si>
  <si>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</si>
  <si>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</si>
  <si>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</si>
  <si>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</si>
  <si>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</si>
  <si>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</si>
  <si>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</si>
  <si>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</si>
  <si>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</si>
  <si>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</si>
  <si>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</si>
  <si>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</si>
  <si>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</si>
  <si>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</si>
  <si>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</si>
  <si>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</si>
  <si>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</si>
  <si>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</si>
  <si>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</si>
  <si>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</si>
  <si>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</si>
  <si>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</si>
  <si>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</si>
  <si>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</si>
  <si>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</si>
  <si>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</si>
  <si>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</si>
  <si>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</si>
  <si>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</si>
  <si>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</si>
  <si>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</si>
  <si>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</si>
  <si>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</si>
  <si>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</si>
  <si>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</si>
  <si>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</si>
  <si>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</si>
  <si>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</si>
  <si>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</si>
  <si>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</si>
  <si>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</si>
  <si>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</si>
  <si>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</si>
  <si>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</si>
  <si>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</si>
  <si>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</si>
  <si>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</si>
  <si>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</si>
  <si>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</si>
  <si>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</si>
  <si>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</si>
  <si>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</si>
  <si>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</si>
  <si>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</si>
  <si>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</si>
  <si>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</si>
  <si>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</si>
  <si>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</si>
  <si>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</si>
  <si>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</si>
  <si>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</si>
  <si>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</si>
  <si>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</si>
  <si>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</si>
  <si>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</si>
  <si>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</si>
  <si>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</si>
  <si>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</si>
  <si>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</si>
  <si>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</si>
  <si>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</si>
  <si>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</si>
  <si>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</si>
  <si>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</si>
  <si>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</si>
  <si>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</si>
  <si>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</si>
  <si>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</si>
  <si>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</si>
  <si>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</si>
  <si>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</si>
  <si>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</si>
  <si>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</si>
  <si>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</si>
  <si>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</si>
  <si>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</si>
  <si>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</si>
  <si>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</si>
  <si>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</si>
  <si>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</si>
  <si>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</si>
  <si>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</si>
  <si>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</si>
  <si>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</si>
  <si>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</si>
  <si>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</si>
  <si>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</si>
  <si>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</si>
  <si>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</si>
  <si>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</si>
  <si>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</si>
  <si>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</si>
  <si>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</si>
  <si>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</si>
  <si>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</si>
  <si>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</si>
  <si>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</si>
  <si>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</si>
  <si>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</si>
  <si>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</si>
  <si>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</si>
  <si>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</si>
  <si>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</si>
  <si>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</si>
  <si>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</si>
  <si>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</si>
  <si>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</si>
  <si>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</si>
  <si>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</si>
  <si>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</si>
  <si>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</si>
  <si>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</si>
  <si>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</si>
  <si>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</si>
  <si>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</si>
  <si>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</si>
  <si>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</si>
  <si>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</si>
  <si>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</si>
  <si>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</si>
  <si>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</si>
  <si>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</si>
  <si>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</si>
  <si>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</si>
  <si>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</si>
  <si>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</si>
  <si>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</si>
  <si>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</si>
  <si>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</si>
  <si>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</si>
  <si>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</si>
  <si>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</si>
  <si>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</si>
  <si>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</si>
  <si>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</si>
  <si>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</si>
  <si>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</si>
  <si>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</si>
  <si>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</si>
  <si>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</si>
  <si>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</si>
  <si>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</si>
  <si>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</si>
  <si>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</si>
  <si>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</si>
  <si>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</si>
  <si>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</si>
  <si>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</si>
  <si>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</si>
  <si>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</si>
  <si>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</si>
  <si>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</si>
  <si>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</si>
  <si>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</si>
  <si>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</si>
  <si>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</si>
  <si>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</si>
  <si>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</si>
  <si>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</si>
  <si>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</si>
  <si>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</si>
  <si>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</si>
  <si>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</si>
  <si>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</si>
  <si>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</si>
  <si>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</si>
  <si>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</si>
  <si>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</si>
  <si>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</si>
  <si>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</si>
  <si>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</si>
  <si>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</si>
  <si>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</si>
  <si>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</si>
  <si>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</si>
  <si>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</si>
  <si>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</si>
  <si>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</si>
  <si>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</si>
  <si>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</si>
  <si>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</si>
  <si>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</si>
  <si>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</si>
  <si>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</si>
  <si>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</si>
  <si>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</si>
  <si>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</si>
  <si>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</si>
  <si>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</si>
  <si>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</si>
  <si>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</si>
  <si>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</si>
  <si>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</si>
  <si>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</si>
  <si>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</si>
  <si>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</si>
  <si>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</si>
  <si>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</si>
  <si>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</si>
  <si>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</si>
  <si>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</si>
  <si>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</si>
  <si>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</si>
  <si>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</si>
  <si>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</si>
  <si>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</si>
  <si>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</si>
  <si>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</si>
  <si>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</si>
  <si>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</si>
  <si>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</si>
  <si>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</si>
  <si>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</si>
  <si>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</si>
  <si>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</si>
  <si>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</si>
  <si>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</si>
  <si>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</si>
  <si>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</si>
  <si>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</si>
  <si>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</si>
  <si>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</si>
  <si>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</si>
  <si>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</si>
  <si>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</si>
  <si>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</si>
  <si>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</si>
  <si>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</si>
  <si>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</si>
  <si>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</si>
  <si>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</si>
  <si>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</si>
  <si>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</si>
  <si>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</si>
  <si>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</si>
  <si>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</si>
  <si>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</si>
  <si>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</si>
  <si>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</si>
  <si>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</si>
  <si>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</si>
  <si>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</si>
  <si>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</si>
  <si>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</si>
  <si>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</si>
  <si>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</si>
  <si>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</si>
  <si>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</si>
  <si>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</si>
  <si>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</si>
  <si>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</si>
  <si>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</si>
  <si>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</si>
  <si>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</si>
  <si>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</si>
  <si>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</si>
  <si>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</si>
  <si>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</si>
  <si>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</si>
  <si>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</si>
  <si>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</si>
  <si>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</si>
  <si>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</si>
  <si>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</si>
  <si>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</si>
  <si>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</si>
  <si>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</si>
  <si>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</si>
  <si>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</si>
  <si>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</si>
  <si>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</si>
  <si>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</si>
  <si>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</si>
  <si>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</si>
  <si>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</si>
  <si>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</si>
  <si>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</si>
  <si>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</si>
  <si>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</si>
  <si>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</si>
  <si>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</si>
  <si>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</si>
  <si>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</si>
  <si>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</si>
  <si>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</si>
  <si>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</si>
  <si>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</si>
  <si>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</si>
  <si>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</si>
  <si>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</si>
  <si>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</si>
  <si>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</si>
  <si>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</si>
  <si>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</si>
  <si>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</si>
  <si>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</si>
  <si>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</si>
  <si>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</si>
  <si>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</si>
  <si>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</si>
  <si>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</si>
  <si>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</si>
  <si>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</si>
  <si>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</si>
  <si>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</si>
  <si>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</si>
  <si>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</si>
  <si>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</si>
  <si>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</si>
  <si>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</si>
  <si>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</si>
  <si>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</si>
  <si>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</si>
  <si>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</si>
  <si>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</si>
  <si>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</si>
  <si>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</si>
  <si>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</si>
  <si>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</si>
  <si>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</si>
  <si>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</si>
  <si>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</si>
  <si>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</si>
  <si>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</si>
  <si>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</si>
  <si>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</si>
  <si>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</si>
  <si>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</si>
  <si>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</si>
  <si>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</si>
  <si>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</si>
  <si>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</si>
  <si>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</si>
  <si>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</si>
  <si>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</si>
  <si>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</si>
  <si>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</si>
  <si>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</si>
  <si>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</si>
  <si>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</si>
  <si>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</si>
  <si>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</si>
  <si>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</si>
  <si>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</si>
  <si>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</si>
  <si>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</si>
  <si>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</si>
  <si>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</si>
  <si>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</si>
  <si>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</si>
  <si>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</si>
  <si>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</si>
  <si>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</si>
  <si>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</si>
  <si>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</si>
  <si>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</si>
  <si>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</si>
  <si>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</si>
  <si>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</si>
  <si>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</si>
  <si>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</si>
  <si>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</si>
  <si>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</si>
  <si>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</si>
  <si>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</si>
  <si>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</si>
  <si>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</si>
  <si>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</si>
  <si>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</si>
  <si>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</si>
  <si>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</si>
  <si>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</si>
  <si>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</si>
  <si>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</si>
  <si>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</si>
  <si>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</si>
  <si>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</si>
  <si>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</si>
  <si>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</si>
  <si>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</si>
  <si>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</si>
  <si>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</si>
  <si>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</si>
  <si>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</si>
  <si>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</si>
  <si>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</si>
  <si>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</si>
  <si>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</si>
  <si>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</si>
  <si>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</si>
  <si>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</si>
  <si>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</si>
  <si>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</si>
  <si>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</si>
  <si>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</si>
  <si>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</si>
  <si>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</si>
  <si>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</si>
  <si>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</si>
  <si>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</si>
  <si>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</si>
  <si>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</si>
  <si>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</si>
  <si>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</si>
  <si>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</si>
  <si>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</si>
  <si>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</si>
  <si>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</si>
  <si>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</si>
  <si>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</si>
  <si>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</si>
  <si>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</si>
  <si>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</si>
  <si>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</si>
  <si>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</si>
  <si>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</si>
  <si>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</si>
  <si>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</si>
  <si>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</si>
  <si>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</si>
  <si>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</si>
  <si>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</si>
  <si>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</si>
  <si>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</si>
  <si>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</si>
  <si>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</si>
  <si>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</si>
  <si>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</si>
  <si>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</si>
  <si>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</si>
  <si>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</si>
  <si>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</si>
  <si>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</si>
  <si>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</si>
  <si>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</si>
  <si>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</si>
  <si>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</si>
  <si>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</si>
  <si>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</si>
  <si>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</si>
  <si>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</si>
  <si>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</si>
  <si>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</si>
  <si>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</si>
  <si>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</si>
  <si>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</si>
  <si>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</si>
  <si>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</si>
  <si>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</si>
  <si>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</si>
  <si>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</si>
  <si>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</si>
  <si>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</si>
  <si>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</si>
  <si>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</si>
  <si>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</si>
  <si>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</si>
  <si>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</si>
  <si>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</si>
  <si>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</si>
  <si>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</si>
  <si>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</si>
  <si>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</si>
  <si>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</si>
  <si>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</si>
  <si>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</si>
  <si>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</si>
  <si>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</si>
  <si>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</si>
  <si>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</si>
  <si>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</si>
  <si>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</si>
  <si>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</si>
  <si>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</si>
  <si>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</si>
  <si>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</si>
  <si>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</si>
  <si>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</si>
  <si>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</si>
  <si>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</si>
  <si>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</si>
  <si>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</si>
  <si>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</si>
  <si>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</si>
  <si>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</si>
  <si>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</si>
  <si>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</si>
  <si>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</si>
  <si>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</si>
  <si>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</si>
  <si>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</si>
  <si>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</si>
  <si>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</si>
  <si>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</si>
  <si>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</si>
  <si>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</si>
  <si>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</si>
  <si>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</si>
  <si>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</si>
  <si>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</si>
  <si>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</si>
  <si>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</si>
  <si>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</si>
  <si>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</si>
  <si>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</si>
  <si>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</si>
  <si>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</si>
  <si>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</si>
  <si>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</si>
  <si>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</si>
  <si>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</si>
  <si>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</si>
  <si>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</si>
  <si>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</si>
  <si>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</si>
  <si>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</si>
  <si>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</si>
  <si>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</si>
  <si>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</si>
  <si>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</si>
  <si>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</si>
  <si>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</si>
  <si>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</si>
  <si>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</si>
  <si>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</si>
  <si>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</si>
  <si>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</si>
  <si>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</si>
  <si>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</si>
  <si>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</si>
  <si>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</si>
  <si>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</si>
  <si>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</si>
  <si>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</si>
  <si>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</si>
  <si>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</si>
  <si>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</si>
  <si>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</si>
  <si>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</si>
  <si>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</si>
  <si>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</si>
  <si>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</si>
  <si>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</si>
  <si>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</si>
  <si>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</si>
  <si>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</si>
  <si>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</si>
  <si>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</si>
  <si>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</si>
  <si>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</si>
  <si>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</si>
  <si>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</si>
  <si>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</si>
  <si>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</si>
  <si>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</si>
  <si>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</si>
  <si>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</si>
  <si>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</si>
  <si>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</si>
  <si>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</si>
  <si>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</si>
  <si>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</si>
  <si>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</si>
  <si>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</si>
  <si>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</si>
  <si>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</si>
  <si>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</si>
  <si>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</si>
  <si>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</si>
  <si>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</si>
  <si>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</si>
  <si>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</si>
  <si>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</si>
  <si>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</si>
  <si>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</si>
  <si>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</si>
  <si>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</si>
  <si>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</si>
  <si>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</si>
  <si>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</si>
  <si>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</si>
  <si>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</si>
  <si>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</si>
  <si>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</si>
  <si>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</si>
  <si>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</si>
  <si>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</si>
  <si>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</si>
  <si>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</si>
  <si>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</si>
  <si>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</si>
  <si>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</si>
  <si>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</si>
  <si>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</si>
  <si>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</si>
  <si>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</si>
  <si>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</si>
  <si>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</si>
  <si>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</si>
  <si>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</si>
  <si>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</si>
  <si>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</si>
  <si>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</si>
  <si>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</si>
  <si>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</si>
  <si>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</si>
  <si>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</si>
  <si>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</si>
  <si>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</si>
  <si>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</si>
  <si>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</si>
  <si>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</si>
  <si>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</si>
  <si>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</si>
  <si>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</si>
  <si>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</si>
  <si>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</si>
  <si>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</si>
  <si>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</si>
  <si>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</si>
  <si>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</si>
  <si>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</si>
  <si>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</si>
  <si>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</si>
  <si>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</si>
  <si>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</si>
  <si>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</si>
  <si>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</si>
  <si>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</si>
  <si>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</si>
  <si>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</si>
  <si>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</si>
  <si>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</si>
  <si>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</si>
  <si>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</si>
  <si>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</si>
  <si>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</si>
  <si>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</si>
  <si>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</si>
  <si>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</si>
  <si>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</si>
  <si>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</si>
  <si>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</si>
  <si>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</si>
  <si>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</si>
  <si>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</si>
  <si>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</si>
  <si>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</si>
  <si>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</si>
  <si>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</si>
  <si>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</si>
  <si>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</si>
  <si>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</si>
  <si>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</si>
  <si>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</si>
  <si>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</si>
  <si>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</si>
  <si>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</si>
  <si>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</si>
  <si>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</si>
  <si>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</si>
  <si>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</si>
  <si>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</si>
  <si>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</si>
  <si>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</si>
  <si>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</si>
  <si>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</si>
  <si>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</si>
  <si>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</si>
  <si>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</si>
  <si>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</si>
  <si>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</si>
  <si>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</si>
  <si>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</si>
  <si>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</si>
  <si>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</si>
  <si>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</si>
  <si>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</si>
  <si>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</si>
  <si>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</si>
  <si>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</si>
  <si>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</si>
  <si>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</si>
  <si>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</si>
  <si>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</si>
  <si>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</si>
  <si>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</si>
  <si>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</si>
  <si>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</si>
  <si>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</si>
  <si>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</si>
  <si>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</si>
  <si>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</si>
  <si>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</si>
  <si>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</si>
  <si>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</si>
  <si>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</si>
  <si>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</si>
  <si>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</si>
  <si>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</si>
  <si>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</si>
  <si>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</si>
  <si>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</si>
  <si>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</si>
  <si>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</si>
  <si>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</si>
  <si>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</si>
  <si>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</si>
  <si>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</si>
  <si>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</si>
  <si>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</si>
  <si>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</si>
  <si>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</si>
  <si>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</si>
  <si>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</si>
  <si>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</si>
  <si>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</si>
  <si>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</si>
  <si>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</si>
  <si>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</si>
  <si>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</si>
  <si>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</si>
  <si>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</si>
  <si>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</si>
  <si>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</si>
  <si>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</si>
  <si>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</si>
  <si>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</si>
  <si>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</si>
  <si>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</si>
  <si>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</si>
  <si>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</si>
  <si>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</si>
  <si>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</si>
  <si>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</si>
  <si>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</si>
  <si>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</si>
  <si>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</si>
  <si>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</si>
  <si>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</si>
  <si>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</si>
  <si>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</si>
  <si>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</si>
  <si>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</si>
  <si>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</si>
  <si>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</si>
  <si>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</si>
  <si>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</si>
  <si>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</si>
  <si>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</si>
  <si>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</si>
  <si>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</si>
  <si>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</si>
  <si>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</si>
  <si>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</si>
  <si>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</si>
  <si>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</si>
  <si>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</si>
  <si>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</si>
  <si>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</si>
  <si>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</si>
  <si>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</si>
  <si>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</si>
  <si>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</si>
  <si>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</si>
  <si>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</si>
  <si>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</si>
  <si>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</si>
  <si>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</si>
  <si>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</si>
  <si>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</si>
  <si>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</si>
  <si>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</si>
  <si>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</si>
  <si>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</si>
  <si>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</si>
  <si>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</si>
  <si>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</si>
  <si>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</si>
  <si>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</si>
  <si>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</si>
  <si>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</si>
  <si>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</si>
  <si>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</si>
  <si>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</si>
  <si>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</si>
  <si>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</si>
  <si>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</si>
  <si>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</si>
  <si>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</si>
  <si>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</si>
  <si>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</si>
  <si>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</si>
  <si>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</si>
  <si>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</si>
  <si>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</si>
  <si>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</si>
  <si>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</si>
  <si>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</si>
  <si>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</si>
  <si>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</si>
  <si>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</si>
  <si>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</si>
  <si>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</si>
  <si>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</si>
  <si>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</si>
  <si>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</si>
  <si>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</si>
  <si>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</si>
  <si>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</si>
  <si>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</si>
  <si>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</si>
  <si>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</si>
  <si>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</si>
  <si>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</si>
  <si>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</si>
  <si>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</si>
  <si>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</si>
  <si>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</si>
  <si>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</si>
  <si>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</si>
  <si>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</si>
  <si>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</si>
  <si>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</si>
  <si>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</si>
  <si>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</si>
  <si>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</si>
  <si>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</si>
  <si>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</si>
  <si>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</si>
  <si>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</si>
  <si>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</si>
  <si>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</si>
  <si>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</si>
  <si>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</si>
  <si>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</si>
  <si>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</si>
  <si>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</si>
  <si>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</si>
  <si>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</si>
  <si>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</si>
  <si>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</si>
  <si>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</si>
  <si>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</si>
  <si>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</si>
  <si>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</si>
  <si>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</si>
  <si>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</si>
  <si>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</si>
  <si>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</si>
  <si>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</si>
  <si>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</si>
  <si>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</si>
  <si>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</si>
  <si>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</si>
  <si>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</si>
  <si>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</si>
  <si>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</si>
  <si>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</si>
  <si>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</si>
  <si>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</si>
  <si>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</si>
  <si>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</si>
  <si>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</si>
  <si>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</si>
  <si>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</si>
  <si>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</si>
  <si>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</si>
  <si>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</si>
  <si>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</si>
  <si>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</si>
  <si>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</si>
  <si>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</si>
  <si>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</si>
  <si>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</si>
  <si>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</si>
  <si>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</si>
  <si>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</si>
  <si>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</si>
  <si>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</si>
  <si>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</si>
  <si>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</si>
  <si>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</si>
  <si>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</si>
  <si>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</si>
  <si>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</si>
  <si>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</si>
  <si>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</si>
  <si>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</si>
  <si>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</si>
  <si>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</si>
  <si>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</si>
  <si>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</si>
  <si>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</si>
  <si>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</si>
  <si>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</si>
  <si>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</si>
  <si>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</si>
  <si>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</si>
  <si>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</si>
  <si>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</si>
  <si>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</si>
  <si>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</si>
  <si>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</si>
  <si>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</si>
  <si>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</si>
  <si>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</si>
  <si>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</si>
  <si>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</si>
  <si>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</si>
  <si>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</si>
  <si>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</si>
  <si>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</si>
  <si>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</si>
  <si>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</si>
  <si>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</si>
  <si>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</si>
  <si>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</si>
  <si>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</si>
  <si>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</si>
  <si>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</si>
  <si>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</si>
  <si>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</si>
  <si>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</si>
  <si>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</si>
  <si>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</si>
  <si>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</si>
  <si>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</si>
  <si>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</si>
  <si>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</si>
  <si>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</si>
  <si>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</si>
  <si>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</si>
  <si>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</si>
  <si>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</si>
  <si>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</si>
  <si>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</si>
  <si>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</si>
  <si>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</si>
  <si>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</si>
  <si>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</si>
  <si>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</si>
  <si>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</si>
  <si>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</si>
  <si>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</si>
  <si>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</si>
  <si>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</si>
  <si>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</si>
  <si>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</si>
  <si>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</si>
  <si>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</si>
  <si>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</si>
  <si>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</si>
  <si>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</si>
  <si>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</si>
  <si>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</si>
  <si>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</si>
  <si>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</si>
  <si>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</si>
  <si>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</si>
  <si>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</si>
  <si>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</si>
  <si>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</si>
  <si>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</si>
  <si>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</si>
  <si>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</si>
  <si>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</si>
  <si>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</si>
  <si>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</si>
  <si>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</si>
  <si>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</si>
  <si>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</si>
  <si>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</si>
  <si>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</si>
  <si>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</si>
  <si>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</si>
  <si>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</si>
  <si>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</si>
  <si>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</si>
  <si>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</si>
  <si>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</si>
  <si>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</si>
  <si>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</si>
  <si>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</si>
  <si>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</si>
  <si>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</si>
  <si>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</si>
  <si>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</si>
  <si>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</si>
  <si>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</si>
  <si>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</si>
  <si>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</si>
  <si>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</si>
  <si>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</si>
  <si>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</si>
  <si>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</si>
  <si>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</si>
  <si>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</si>
  <si>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</si>
  <si>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</si>
  <si>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</si>
  <si>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</si>
  <si>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</si>
  <si>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</si>
  <si>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</si>
  <si>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</si>
  <si>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</si>
  <si>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</si>
  <si>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</si>
  <si>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</si>
  <si>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</si>
  <si>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</si>
  <si>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</si>
  <si>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</si>
  <si>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</si>
  <si>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</si>
  <si>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</si>
  <si>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</si>
  <si>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</si>
  <si>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</si>
  <si>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</si>
  <si>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</si>
  <si>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</si>
  <si>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</si>
  <si>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</si>
  <si>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</si>
  <si>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</si>
  <si>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</si>
  <si>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</si>
  <si>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</si>
  <si>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</si>
  <si>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</si>
  <si>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</si>
  <si>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</si>
  <si>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</si>
  <si>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</si>
  <si>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</si>
  <si>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</si>
  <si>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</si>
  <si>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</si>
  <si>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</si>
  <si>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</si>
  <si>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</si>
  <si>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</si>
  <si>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</si>
  <si>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</si>
  <si>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</si>
  <si>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</si>
  <si>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</si>
  <si>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</si>
  <si>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</si>
  <si>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</si>
  <si>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</si>
  <si>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</si>
  <si>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</si>
  <si>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</si>
  <si>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</si>
  <si>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</si>
  <si>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</si>
  <si>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</si>
  <si>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</si>
  <si>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</si>
  <si>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</si>
  <si>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</si>
  <si>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</si>
  <si>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</si>
  <si>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</si>
  <si>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</si>
  <si>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</si>
  <si>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</si>
  <si>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</si>
  <si>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</si>
  <si>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</si>
  <si>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</si>
  <si>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</si>
  <si>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</si>
  <si>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</si>
  <si>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</si>
  <si>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</si>
  <si>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</si>
  <si>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</si>
  <si>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</si>
  <si>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</si>
  <si>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</si>
  <si>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</si>
  <si>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</si>
  <si>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</si>
  <si>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</si>
  <si>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</si>
  <si>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</si>
  <si>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</si>
  <si>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</si>
  <si>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</si>
  <si>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</si>
  <si>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</si>
  <si>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</si>
  <si>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</si>
  <si>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</si>
  <si>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</si>
  <si>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</si>
  <si>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</si>
  <si>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</si>
  <si>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</si>
  <si>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</si>
  <si>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</si>
  <si>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</si>
  <si>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</si>
  <si>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</si>
  <si>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</si>
  <si>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</si>
  <si>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</si>
  <si>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</si>
  <si>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</si>
  <si>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</si>
  <si>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</si>
  <si>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</si>
  <si>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</si>
  <si>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</si>
  <si>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</si>
  <si>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</si>
  <si>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</si>
  <si>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</si>
  <si>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</si>
  <si>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</si>
  <si>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</si>
  <si>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</si>
  <si>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</si>
  <si>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</si>
  <si>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</si>
  <si>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</si>
  <si>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</si>
  <si>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</si>
  <si>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</si>
  <si>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</si>
  <si>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</si>
  <si>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</si>
  <si>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</si>
  <si>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</si>
  <si>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</si>
  <si>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</si>
  <si>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</si>
  <si>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</si>
  <si>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</si>
  <si>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</si>
  <si>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</si>
  <si>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</si>
  <si>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</si>
  <si>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</si>
  <si>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</si>
  <si>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</si>
  <si>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</si>
  <si>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</si>
  <si>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</si>
  <si>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</si>
  <si>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</si>
  <si>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</si>
  <si>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</si>
  <si>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</si>
  <si>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</si>
  <si>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</si>
  <si>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</si>
  <si>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</si>
  <si>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</si>
  <si>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</si>
  <si>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</si>
  <si>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</si>
  <si>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</si>
  <si>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</si>
  <si>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</si>
  <si>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</si>
  <si>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</si>
  <si>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</si>
  <si>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</si>
  <si>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</si>
  <si>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</si>
  <si>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</si>
  <si>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</si>
  <si>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</si>
  <si>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</si>
  <si>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</si>
  <si>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</si>
  <si>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</si>
  <si>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</si>
  <si>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</si>
  <si>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</si>
  <si>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</si>
  <si>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</si>
  <si>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</si>
  <si>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</si>
  <si>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</si>
  <si>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</si>
  <si>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</si>
  <si>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</si>
  <si>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</si>
  <si>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</si>
  <si>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</si>
  <si>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</si>
  <si>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</si>
  <si>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</si>
  <si>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</si>
  <si>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</si>
  <si>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</si>
  <si>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</si>
  <si>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</si>
  <si>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</si>
  <si>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</si>
  <si>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</si>
  <si>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</si>
  <si>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</si>
  <si>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</si>
  <si>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</si>
  <si>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</si>
  <si>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</si>
  <si>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</si>
  <si>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</si>
  <si>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</si>
  <si>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</si>
  <si>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</si>
  <si>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</si>
  <si>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</si>
  <si>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</si>
  <si>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</si>
  <si>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</si>
  <si>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</si>
  <si>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</si>
  <si>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</si>
  <si>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</si>
  <si>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</si>
  <si>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</si>
  <si>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</si>
  <si>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</si>
  <si>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</si>
  <si>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</si>
  <si>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</si>
  <si>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</si>
  <si>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</si>
  <si>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</si>
  <si>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</si>
  <si>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</si>
  <si>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</si>
  <si>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</si>
  <si>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</si>
  <si>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</si>
  <si>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</si>
  <si>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</si>
  <si>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</si>
  <si>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</si>
  <si>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</si>
  <si>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</si>
  <si>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</si>
  <si>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</si>
  <si>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</si>
  <si>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</si>
  <si>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</si>
  <si>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</si>
  <si>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</si>
  <si>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</si>
  <si>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</si>
  <si>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</si>
  <si>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</si>
  <si>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</si>
  <si>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</si>
  <si>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</si>
  <si>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</si>
  <si>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</si>
  <si>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</si>
  <si>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</si>
  <si>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</si>
  <si>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</si>
  <si>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</si>
  <si>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</si>
  <si>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</si>
  <si>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</si>
  <si>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</si>
  <si>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</si>
  <si>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</si>
  <si>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</si>
  <si>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</si>
  <si>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</si>
  <si>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</si>
  <si>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</si>
  <si>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</si>
  <si>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</si>
  <si>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</si>
  <si>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</si>
  <si>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</si>
  <si>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</si>
  <si>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</si>
  <si>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</si>
  <si>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</si>
  <si>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</si>
  <si>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</si>
  <si>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</si>
  <si>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</si>
  <si>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</si>
  <si>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</si>
  <si>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</si>
  <si>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</si>
  <si>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</si>
  <si>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</si>
  <si>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</si>
  <si>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</si>
  <si>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</si>
  <si>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</si>
  <si>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</si>
  <si>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</si>
  <si>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</si>
  <si>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</si>
  <si>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</si>
  <si>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</si>
  <si>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</si>
  <si>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</si>
  <si>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</si>
  <si>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</si>
  <si>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</si>
  <si>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</si>
  <si>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</si>
  <si>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</si>
  <si>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</si>
  <si>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</si>
  <si>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</si>
  <si>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</si>
  <si>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</si>
  <si>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</si>
  <si>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</si>
  <si>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</si>
  <si>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</si>
  <si>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</si>
  <si>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</si>
  <si>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</si>
  <si>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</si>
  <si>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</si>
  <si>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</si>
  <si>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</si>
  <si>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</si>
  <si>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</si>
  <si>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</si>
  <si>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</si>
  <si>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</si>
  <si>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</si>
  <si>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</si>
  <si>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</si>
  <si>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</si>
  <si>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</si>
  <si>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</si>
  <si>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</si>
  <si>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</si>
  <si>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</si>
  <si>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</si>
  <si>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</si>
  <si>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</si>
  <si>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</si>
  <si>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</si>
  <si>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</si>
  <si>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</si>
  <si>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</si>
  <si>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</si>
  <si>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</si>
  <si>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</si>
  <si>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</si>
  <si>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</si>
  <si>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</si>
  <si>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</si>
  <si>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</si>
  <si>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</si>
  <si>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</si>
  <si>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</si>
  <si>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</si>
  <si>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</si>
  <si>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</si>
  <si>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</si>
  <si>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</si>
  <si>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</si>
  <si>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</si>
  <si>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</si>
  <si>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</si>
  <si>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</si>
  <si>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</si>
  <si>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</si>
  <si>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</si>
  <si>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</si>
  <si>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</si>
  <si>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</si>
  <si>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</si>
  <si>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</si>
  <si>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</si>
  <si>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</si>
  <si>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</si>
  <si>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</si>
  <si>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</si>
  <si>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</si>
  <si>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</si>
  <si>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</si>
  <si>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</si>
  <si>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</si>
  <si>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</si>
  <si>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</si>
  <si>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</si>
  <si>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</si>
  <si>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</si>
  <si>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</si>
  <si>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</si>
  <si>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</si>
  <si>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</si>
  <si>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</si>
  <si>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</si>
  <si>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</si>
  <si>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</si>
  <si>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</si>
  <si>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</si>
  <si>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</si>
  <si>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</si>
  <si>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</si>
  <si>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</si>
  <si>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</si>
  <si>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</si>
  <si>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</si>
  <si>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</si>
  <si>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</si>
  <si>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</si>
  <si>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</si>
  <si>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</si>
  <si>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</si>
  <si>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</si>
  <si>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</si>
  <si>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</si>
  <si>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</si>
  <si>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</si>
  <si>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</si>
  <si>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</si>
  <si>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</si>
  <si>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</si>
  <si>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</si>
  <si>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</si>
  <si>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</si>
  <si>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</si>
  <si>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</si>
  <si>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</si>
  <si>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</si>
  <si>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</si>
  <si>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</si>
  <si>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</si>
  <si>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</si>
  <si>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</si>
  <si>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</si>
  <si>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</si>
  <si>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</si>
  <si>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</si>
  <si>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</si>
  <si>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</si>
  <si>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</si>
  <si>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</si>
  <si>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</si>
  <si>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</si>
  <si>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</si>
  <si>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</si>
  <si>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</si>
  <si>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</si>
  <si>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</si>
  <si>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</si>
  <si>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</si>
  <si>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</si>
  <si>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</si>
  <si>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</si>
  <si>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</si>
  <si>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</si>
  <si>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</si>
  <si>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</si>
  <si>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</si>
  <si>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</si>
  <si>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</si>
  <si>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</si>
  <si>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</si>
  <si>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</si>
  <si>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</si>
  <si>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</si>
  <si>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</si>
  <si>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</si>
  <si>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</si>
  <si>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</si>
  <si>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</si>
  <si>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</si>
  <si>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</si>
  <si>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</si>
  <si>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</si>
  <si>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</si>
  <si>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</si>
  <si>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</si>
  <si>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</si>
  <si>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</si>
  <si>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</si>
  <si>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</si>
  <si>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</si>
  <si>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</si>
  <si>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</si>
  <si>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</si>
  <si>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</si>
  <si>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</si>
  <si>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</si>
  <si>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</si>
  <si>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</si>
  <si>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</si>
  <si>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</si>
  <si>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</si>
  <si>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</si>
  <si>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</si>
  <si>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</si>
  <si>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</si>
  <si>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</si>
  <si>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</si>
  <si>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</si>
  <si>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</si>
  <si>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</si>
  <si>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</si>
  <si>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</si>
  <si>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</si>
  <si>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</si>
  <si>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</si>
  <si>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</si>
  <si>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</si>
  <si>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</si>
  <si>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</si>
  <si>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</si>
  <si>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</si>
  <si>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</si>
  <si>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</si>
  <si>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</si>
  <si>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</si>
  <si>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</si>
  <si>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</si>
  <si>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</si>
  <si>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</si>
  <si>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</si>
  <si>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</si>
  <si>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</si>
  <si>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</si>
  <si>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</si>
  <si>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</si>
  <si>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</si>
  <si>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</si>
  <si>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</si>
  <si>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</si>
  <si>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</si>
  <si>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</si>
  <si>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</si>
  <si>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</si>
  <si>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</si>
  <si>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</si>
  <si>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</si>
  <si>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</si>
  <si>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</si>
  <si>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</si>
  <si>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</si>
  <si>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</si>
  <si>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</si>
  <si>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</si>
  <si>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</si>
  <si>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</si>
  <si>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</si>
  <si>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</si>
  <si>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</si>
  <si>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</si>
  <si>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</si>
  <si>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</si>
  <si>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</si>
  <si>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</si>
  <si>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</si>
  <si>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</si>
  <si>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</si>
  <si>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</si>
  <si>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</si>
  <si>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</si>
  <si>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</si>
  <si>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</si>
  <si>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</si>
  <si>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</si>
  <si>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</si>
  <si>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</si>
  <si>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</si>
  <si>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</si>
  <si>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</si>
  <si>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</si>
  <si>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</si>
  <si>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</si>
  <si>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</si>
  <si>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</si>
  <si>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</si>
  <si>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</si>
  <si>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</si>
  <si>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</si>
  <si>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</si>
  <si>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</si>
  <si>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</si>
  <si>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</si>
  <si>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</si>
  <si>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</si>
  <si>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</si>
  <si>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</si>
  <si>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</si>
  <si>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</si>
  <si>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</si>
  <si>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</si>
  <si>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</si>
  <si>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</si>
  <si>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</si>
  <si>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</si>
  <si>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</si>
  <si>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</si>
  <si>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</si>
  <si>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</si>
  <si>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</si>
  <si>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</si>
  <si>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</si>
  <si>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</si>
  <si>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</si>
  <si>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</si>
  <si>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</si>
  <si>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</si>
  <si>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</si>
  <si>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</si>
  <si>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</si>
  <si>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</si>
  <si>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</si>
  <si>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</si>
  <si>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</si>
  <si>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</si>
  <si>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</si>
  <si>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</si>
  <si>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</si>
  <si>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</si>
  <si>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</si>
  <si>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</si>
  <si>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</si>
  <si>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</si>
  <si>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</si>
  <si>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</si>
  <si>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</si>
  <si>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</si>
  <si>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</si>
  <si>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</si>
  <si>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</si>
  <si>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</si>
  <si>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</si>
  <si>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</si>
  <si>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</si>
  <si>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</si>
  <si>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</si>
  <si>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</si>
  <si>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</si>
  <si>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</si>
  <si>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</si>
  <si>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</si>
  <si>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</si>
  <si>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</si>
  <si>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</si>
  <si>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</si>
  <si>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</si>
  <si>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</si>
  <si>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</si>
  <si>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</si>
  <si>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</si>
  <si>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</si>
  <si>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</si>
  <si>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</si>
  <si>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</si>
  <si>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</si>
  <si>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</si>
  <si>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</si>
  <si>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</si>
  <si>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</si>
  <si>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</si>
  <si>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</si>
  <si>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</si>
  <si>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</si>
  <si>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</si>
  <si>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</si>
  <si>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</si>
  <si>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</si>
  <si>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</si>
  <si>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</si>
  <si>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</si>
  <si>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</si>
  <si>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</si>
  <si>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</si>
  <si>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</si>
  <si>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</si>
  <si>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</si>
  <si>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</si>
  <si>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</si>
  <si>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</si>
  <si>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</si>
  <si>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</si>
  <si>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</si>
  <si>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</si>
  <si>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</si>
  <si>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</si>
  <si>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</si>
  <si>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</si>
  <si>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</si>
  <si>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</si>
  <si>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PCM-20251004-00001064</t>
  </si>
  <si>
    <t>EM team need 30 mins</t>
  </si>
  <si>
    <t>PCM-20251004-00000586</t>
  </si>
  <si>
    <t>generator have alternator issue and Site is running on PG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</si>
  <si>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</si>
  <si>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</si>
  <si>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</si>
  <si>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</si>
  <si>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</si>
  <si>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</si>
  <si>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</si>
  <si>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</si>
  <si>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</si>
  <si>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</si>
  <si>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</si>
  <si>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</si>
  <si>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</si>
  <si>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</si>
  <si>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</si>
  <si>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</si>
  <si>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</si>
  <si>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</si>
  <si>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</si>
  <si>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</si>
  <si>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</si>
  <si>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</si>
  <si>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</si>
  <si>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</si>
  <si>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</si>
  <si>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</si>
  <si>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</si>
  <si>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</si>
  <si>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</si>
  <si>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</si>
  <si>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</si>
  <si>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</si>
  <si>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</si>
  <si>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</si>
  <si>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</si>
  <si>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</si>
  <si>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</si>
  <si>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</si>
  <si>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</si>
  <si>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</si>
  <si>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</si>
  <si>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</si>
  <si>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</si>
  <si>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</si>
  <si>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</si>
  <si>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</si>
  <si>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</si>
  <si>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</si>
  <si>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</si>
  <si>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</si>
  <si>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</si>
  <si>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</si>
  <si>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</si>
  <si>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</si>
  <si>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</si>
  <si>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</si>
  <si>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</si>
  <si>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</si>
  <si>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</si>
  <si>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</si>
  <si>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</si>
  <si>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</si>
  <si>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</si>
  <si>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</si>
  <si>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</si>
  <si>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</si>
  <si>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</si>
  <si>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</si>
  <si>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</si>
  <si>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</si>
  <si>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</si>
  <si>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</si>
  <si>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</si>
  <si>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</si>
  <si>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</si>
  <si>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</si>
  <si>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</si>
  <si>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</si>
  <si>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</si>
  <si>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</si>
  <si>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</si>
  <si>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</si>
  <si>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</si>
  <si>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</si>
  <si>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</si>
  <si>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</si>
  <si>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</si>
  <si>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</si>
  <si>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</si>
  <si>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</si>
  <si>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</si>
  <si>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</si>
  <si>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</si>
  <si>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</si>
  <si>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</si>
  <si>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PCM-20251004-00000943</t>
  </si>
  <si>
    <t>EM Team on the way ETA: 10 Mins</t>
  </si>
  <si>
    <t>PCM-20251003-00001576</t>
  </si>
  <si>
    <t>Minor</t>
  </si>
  <si>
    <t>Cell down due to obsolete module shortage ( issue esclated to LATIS team and waiting their support to arrange modules)</t>
  </si>
  <si>
    <t>PCM-20250926-00001863</t>
  </si>
  <si>
    <t>PCM-20251002-00002053</t>
  </si>
  <si>
    <t>PCM-20251003-00001199</t>
  </si>
  <si>
    <t xml:space="preserve">Cell down due to rectifier module faulty / under arrangement </t>
  </si>
  <si>
    <t>PCM-20251004-00001086</t>
  </si>
  <si>
    <t>ETA 20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</si>
</sst>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u/>
      <sz val="11"/>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32" fillId="7" borderId="8" xfId="1"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7" totalsRowShown="0" headerRowDxfId="174" dataDxfId="173" headerRowBorderDxfId="171" tableBorderDxfId="172" totalsRowBorderDxfId="170">
  <autoFilter ref="A1:L4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47">
    <sortCondition ref="H1:H47"/>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3" totalsRowShown="0" headerRowDxfId="157" dataDxfId="156" headerRowBorderDxfId="154" tableBorderDxfId="155" totalsRowBorderDxfId="153">
  <autoFilter ref="A1:CJ32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3" totalsRowShown="0" headerRowDxfId="64" dataDxfId="63" headerRowBorderDxfId="61" tableBorderDxfId="62">
  <autoFilter ref="A1:L122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 totalsRowShown="0" headerRowDxfId="48" dataDxfId="47" headerRowBorderDxfId="45" tableBorderDxfId="46" totalsRowBorderDxfId="44">
  <autoFilter ref="A1:L2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1" totalsRowShown="0" headerRowDxfId="31" dataDxfId="30" headerRowBorderDxfId="28" tableBorderDxfId="29">
  <autoFilter ref="A1:L19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7" totalsRowShown="0" headerRowDxfId="15" dataDxfId="14" headerRowBorderDxfId="12" tableBorderDxfId="13">
  <autoFilter ref="A1:L30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47"/>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271.6348775462975</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1</v>
      </c>
      <c r="D3" s="64" t="s">
        <v>8740</v>
      </c>
      <c r="E3" s="65" t="s">
        <v>38964</v>
      </c>
      <c r="F3" s="90">
        <v>45934.55096064815</v>
      </c>
      <c r="G3" s="67">
        <f ca="1">IFERROR(NOW()-F3,"")</f>
        <v>3.234282407356659E-2</v>
      </c>
      <c r="H3" s="90">
        <v>45934.545405092591</v>
      </c>
      <c r="I3" s="73" t="str">
        <f>IFERROR(VLOOKUP(D3,DB!A:F,6,0),"")</f>
        <v>SCECO</v>
      </c>
      <c r="J3" s="73" t="str">
        <f>IFERROR(VLOOKUP(D3,DB!A:G,7,0),"")</f>
        <v>Dead</v>
      </c>
      <c r="K3" s="69" t="s">
        <v>38967</v>
      </c>
      <c r="L3" s="70" t="str">
        <f>IFERROR(VLOOKUP(D3,DB!A:I,9,0),"")</f>
        <v>Latis</v>
      </c>
    </row>
    <row r="4" spans="1:12" ht="15" customHeight="1">
      <c r="A4" s="63" t="s">
        <v>38968</v>
      </c>
      <c r="B4" s="73" t="str">
        <f>IFERROR(VLOOKUP(D4,DB!A:K,11,0),"")</f>
        <v>R1</v>
      </c>
      <c r="C4" s="64">
        <v>2</v>
      </c>
      <c r="D4" s="93" t="s">
        <v>21490</v>
      </c>
      <c r="E4" s="65" t="s">
        <v>38964</v>
      </c>
      <c r="F4" s="66">
        <v>45934.572928240741</v>
      </c>
      <c r="G4" s="67">
        <f ca="1">IFERROR(NOW()-F4,"")</f>
        <v>1.0375231482612435E-2</v>
      </c>
      <c r="H4" s="142">
        <v>45934.382523148146</v>
      </c>
      <c r="I4" s="73" t="str">
        <f>IFERROR(VLOOKUP(D4,DB!A:F,6,0),"")</f>
        <v>Generator-SG</v>
      </c>
      <c r="J4" s="73" t="str">
        <f>IFERROR(VLOOKUP(D4,DB!A:G,7,0),"")</f>
        <v>Vandalized</v>
      </c>
      <c r="K4" s="69" t="s">
        <v>38969</v>
      </c>
      <c r="L4" s="70" t="str">
        <f>IFERROR(VLOOKUP(D4,DB!A:I,9,0),"")</f>
        <v>Latis</v>
      </c>
    </row>
    <row r="5" spans="1:12" ht="15" customHeight="1">
      <c r="A5" s="63"/>
      <c r="B5" s="73" t="str">
        <f>IFERROR(VLOOKUP(D5,DB!A:K,11,0),"")</f>
        <v/>
      </c>
      <c r="C5" s="64"/>
      <c r="D5" s="64"/>
      <c r="E5" s="65"/>
      <c r="F5" s="66"/>
      <c r="G5" s="67">
        <f ca="1">IFERROR(NOW()-F5,"")</f>
        <v>45934.583303472224</v>
      </c>
      <c r="H5" s="142"/>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45934.583303472224</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45934.583303472224</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45934.583303472224</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45934.583303472224</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45934.583303472224</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45934.583303472224</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45934.583303472224</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45934.583303472224</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45934.583303472224</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45934.583303472224</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45934.583303472224</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45934.583303472224</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45934.583303472224</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45934.583303472224</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45934.583303472224</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45934.583303472224</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45934.583303472224</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45934.583303472224</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45934.583303472224</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45934.583303472224</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45934.583303472224</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45934.583303472224</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45934.583303472224</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45934.583303472224</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45934.583303472224</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45934.583303472224</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45934.583303472224</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45934.583303472224</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45934.583303472224</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45934.583303472224</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45934.583303472224</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45934.583303472224</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45934.583303472224</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45934.583303472224</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45934.583303472224</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45934.583303472224</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45934.583303472224</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45934.583303472224</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45934.583303472224</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45934.583303472224</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45934.583303472224</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45934.583303472224</v>
      </c>
      <c r="H47" s="68"/>
      <c r="I47" s="73" t="str">
        <f>IFERROR(VLOOKUP(D47,DB!A:F,6,0),"")</f>
        <v/>
      </c>
      <c r="J47" s="73" t="str">
        <f>IFERROR(VLOOKUP(D47,DB!A:G,7,0),"")</f>
        <v/>
      </c>
      <c r="K47" s="69"/>
      <c r="L47" s="70" t="str">
        <f>IFERROR(VLOOKUP(D47,DB!A:I,9,0),"")</f>
        <v/>
      </c>
    </row>
  </sheetData>
  <customSheetViews>
    <customSheetView guid="{F6042A99-DD27-4453-835D-0834D95730CC}" filter="1" showAutoFilter="1">
      <pageMargins left="0" right="0" top="0" bottom="0" header="0" footer="0"/>
      <autoFilter ref="B1:M1" xr:uid="{90D710FD-9623-44DA-BC9E-129C2736DC6C}"/>
    </customSheetView>
  </customSheetViews>
  <dataValidations count="2">
    <dataValidation allowBlank="1" showInputMessage="1" showErrorMessage="1" sqref="E1" xr:uid="{5DBA255D-CDD9-49FB-AD3C-AF70AB4EE696}"/>
    <dataValidation type="list" allowBlank="1" showInputMessage="1" showErrorMessage="1" sqref="E2:E4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3"/>
  <sheetViews>
    <sheetView workbookViewId="0">
      <selection activeCell="D11" sqref="D11"/>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38970</v>
      </c>
      <c r="N1" s="103" t="s">
        <v>38971</v>
      </c>
      <c r="O1" s="103" t="s">
        <v>38972</v>
      </c>
      <c r="P1" s="103" t="s">
        <v>38973</v>
      </c>
      <c r="Q1" s="103" t="s">
        <v>38974</v>
      </c>
      <c r="R1" s="103" t="s">
        <v>38975</v>
      </c>
      <c r="S1" s="103" t="s">
        <v>38976</v>
      </c>
      <c r="T1" s="103" t="s">
        <v>38977</v>
      </c>
      <c r="U1" s="103" t="s">
        <v>38978</v>
      </c>
      <c r="V1" s="103" t="s">
        <v>38979</v>
      </c>
      <c r="W1" s="103" t="s">
        <v>38980</v>
      </c>
      <c r="X1" s="103" t="s">
        <v>38981</v>
      </c>
      <c r="Y1" s="103" t="s">
        <v>38982</v>
      </c>
      <c r="Z1" s="103" t="s">
        <v>38983</v>
      </c>
      <c r="AA1" s="103" t="s">
        <v>38984</v>
      </c>
      <c r="AB1" s="103" t="s">
        <v>38985</v>
      </c>
      <c r="AC1" s="103" t="s">
        <v>38986</v>
      </c>
      <c r="AD1" s="103" t="s">
        <v>38987</v>
      </c>
      <c r="AE1" s="103" t="s">
        <v>38988</v>
      </c>
      <c r="AF1" s="103" t="s">
        <v>38989</v>
      </c>
      <c r="AG1" s="103" t="s">
        <v>38990</v>
      </c>
      <c r="AH1" s="103" t="s">
        <v>38991</v>
      </c>
      <c r="AI1" s="103" t="s">
        <v>38992</v>
      </c>
      <c r="AJ1" s="103" t="s">
        <v>38993</v>
      </c>
      <c r="AK1" s="103" t="s">
        <v>38994</v>
      </c>
      <c r="AL1" s="103" t="s">
        <v>38995</v>
      </c>
      <c r="AM1" s="103" t="s">
        <v>38996</v>
      </c>
      <c r="AN1" s="103" t="s">
        <v>38997</v>
      </c>
      <c r="AO1" s="103" t="s">
        <v>38998</v>
      </c>
      <c r="AP1" s="103" t="s">
        <v>38999</v>
      </c>
      <c r="AQ1" s="103" t="s">
        <v>39000</v>
      </c>
      <c r="AR1" s="103" t="s">
        <v>39001</v>
      </c>
      <c r="AS1" s="103" t="s">
        <v>39002</v>
      </c>
      <c r="AT1" s="103" t="s">
        <v>39003</v>
      </c>
      <c r="AU1" s="103" t="s">
        <v>39004</v>
      </c>
      <c r="AV1" s="103" t="s">
        <v>39005</v>
      </c>
      <c r="AW1" s="103" t="s">
        <v>39006</v>
      </c>
      <c r="AX1" s="103" t="s">
        <v>39007</v>
      </c>
      <c r="AY1" s="103" t="s">
        <v>39008</v>
      </c>
      <c r="AZ1" s="103" t="s">
        <v>39009</v>
      </c>
      <c r="BA1" s="103" t="s">
        <v>39010</v>
      </c>
      <c r="BB1" s="103" t="s">
        <v>39011</v>
      </c>
      <c r="BC1" s="103" t="s">
        <v>39012</v>
      </c>
      <c r="BD1" s="103" t="s">
        <v>39013</v>
      </c>
      <c r="BE1" s="103" t="s">
        <v>39014</v>
      </c>
      <c r="BF1" s="103" t="s">
        <v>39015</v>
      </c>
      <c r="BG1" s="103" t="s">
        <v>39016</v>
      </c>
      <c r="BH1" s="103" t="s">
        <v>39017</v>
      </c>
      <c r="BI1" s="103" t="s">
        <v>39018</v>
      </c>
      <c r="BJ1" s="103" t="s">
        <v>39019</v>
      </c>
      <c r="BK1" s="103" t="s">
        <v>39020</v>
      </c>
      <c r="BL1" s="103" t="s">
        <v>39021</v>
      </c>
      <c r="BM1" s="103" t="s">
        <v>39022</v>
      </c>
      <c r="BN1" s="103" t="s">
        <v>39023</v>
      </c>
      <c r="BO1" s="103" t="s">
        <v>39024</v>
      </c>
      <c r="BP1" s="103" t="s">
        <v>39025</v>
      </c>
      <c r="BQ1" s="103" t="s">
        <v>39026</v>
      </c>
      <c r="BR1" s="103" t="s">
        <v>39027</v>
      </c>
      <c r="BS1" s="103" t="s">
        <v>39028</v>
      </c>
      <c r="BT1" s="103" t="s">
        <v>39029</v>
      </c>
      <c r="BU1" s="103" t="s">
        <v>39030</v>
      </c>
      <c r="BV1" s="103" t="s">
        <v>39031</v>
      </c>
      <c r="BW1" s="103" t="s">
        <v>39032</v>
      </c>
      <c r="BX1" s="103" t="s">
        <v>39033</v>
      </c>
      <c r="BY1" s="103" t="s">
        <v>39034</v>
      </c>
      <c r="BZ1" s="103" t="s">
        <v>39035</v>
      </c>
      <c r="CA1" s="103" t="s">
        <v>39036</v>
      </c>
      <c r="CB1" s="103" t="s">
        <v>39037</v>
      </c>
      <c r="CC1" s="103" t="s">
        <v>39038</v>
      </c>
      <c r="CD1" s="103" t="s">
        <v>39039</v>
      </c>
      <c r="CE1" s="103" t="s">
        <v>39040</v>
      </c>
      <c r="CF1" s="103" t="s">
        <v>39041</v>
      </c>
      <c r="CG1" s="103" t="s">
        <v>39042</v>
      </c>
      <c r="CH1" s="103" t="s">
        <v>39043</v>
      </c>
      <c r="CI1" s="103" t="s">
        <v>39044</v>
      </c>
      <c r="CJ1" s="103" t="s">
        <v>39045</v>
      </c>
    </row>
    <row r="2" spans="1:88" s="82" customFormat="1" ht="31.5" customHeight="1">
      <c r="A2" s="75" t="s">
        <v>39046</v>
      </c>
      <c r="B2" s="75" t="s">
        <v>27</v>
      </c>
      <c r="C2" s="75">
        <v>1</v>
      </c>
      <c r="D2" s="75" t="s">
        <v>19278</v>
      </c>
      <c r="E2" s="100" t="s">
        <v>39047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39047</v>
      </c>
      <c r="F3" s="88">
        <v>45691.651782407411</v>
      </c>
      <c r="G3" s="89">
        <f ca="1">IFERROR(NOW()-F3,"-")</f>
        <v>242.93152106481284</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127.85622013889224</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109.58346550926217</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c r="B6" s="18" t="str">
        <f>IFERROR(VLOOKUP(D6,DB!A:K,11,0),"")</f>
        <v/>
      </c>
      <c r="C6" s="18"/>
      <c r="D6" s="18"/>
      <c r="E6" s="131"/>
      <c r="F6" s="132"/>
      <c r="G6" s="133">
        <f ca="1">IFERROR(NOW()-F6,"-")</f>
        <v>45934.583303472224</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45934.583303472224</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45934.583303472224</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45934.583303472224</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45934.583303472224</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45934.583303472224</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45934.583303472224</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45934.583303472224</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45934.583303472224</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45934.583303472224</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45934.583303472224</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45934.583303472224</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45934.583303472224</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45934.583303472224</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45934.583303472224</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45934.583303472224</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45934.583303472224</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45934.583303472224</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45934.583303472224</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45934.583303472224</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45934.583303472224</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45934.583303472224</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45934.583303472224</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45934.583303472224</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45934.583303472224</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45934.583303472224</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45934.583303472224</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45934.583303472224</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45934.583303472224</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45934.583303472224</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45934.583303472224</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45934.583303472224</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45934.583303472224</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45934.583303472224</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45934.583303472224</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45934.583303472224</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45934.583303472224</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45934.583303472224</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45934.583303472224</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45934.583303472224</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45934.583303472224</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45934.583303472224</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45934.583303472224</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45934.583303472224</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45934.583303472224</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45934.583303472224</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45934.583303472224</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45934.583303472224</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45934.583303472224</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45934.583303472224</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45934.583303472224</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45934.583303472224</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45934.583303472224</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45934.583303472224</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45934.583303472224</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45934.583303472224</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45934.583303472224</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45934.583303472224</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45934.583303472224</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45934.583303472224</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45934.583303472224</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45934.583303472224</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45934.583303472224</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45934.583303472224</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45934.583303472224</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45934.583303472224</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45934.583303472224</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45934.583303472224</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45934.583303472224</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45934.583303472224</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45934.583303472224</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45934.583303472224</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45934.583303472224</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45934.583303472224</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45934.583303472224</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45934.583303472224</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45934.583303472224</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45934.583303472224</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45934.583303472224</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45934.583303472224</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45934.583303472224</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45934.583303472224</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45934.583303472224</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45934.583303472224</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45934.583303472224</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45934.583303472224</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45934.583303472224</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45934.583303472224</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45934.583303472224</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45934.583303472224</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45934.583303472224</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45934.583303472224</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45934.583303472224</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45934.583303472224</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45934.583303472224</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45934.583303472224</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45934.583303472224</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45934.583303472224</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45934.583303472224</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45934.583303472224</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45934.583303472224</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45934.583303472224</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45934.583303472224</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45934.583303472224</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45934.583303472224</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45934.583303472224</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45934.583303472224</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45934.583303472224</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45934.583303472224</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45934.583303472224</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45934.583303472224</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45934.583303472224</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45934.583303472224</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45934.583303472224</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45934.583303472224</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45934.583303472224</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45934.583303472224</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45934.583303472224</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45934.583303472224</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45934.583303472224</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45934.583303472224</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45934.583303472224</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45934.583303472224</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45934.583303472224</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45934.583303472224</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45934.583303472224</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45934.583303472224</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45934.583303472224</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45934.583303472224</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45934.583303472224</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45934.583303472224</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45934.583303472224</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45934.583303472224</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45934.583303472224</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45934.583303472224</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45934.583303472224</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45934.583303472224</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45934.583303472224</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45934.583303472224</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45934.583303472224</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45934.583303472224</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45934.583303472224</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45934.583303472224</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45934.583303472224</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45934.583303472224</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45934.583303472224</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45934.583303472224</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45934.583303472224</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45934.583303472224</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45934.583303472224</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45934.583303472224</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45934.583303472224</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45934.583303472224</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45934.583303472224</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45934.583303472224</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45934.583303472224</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45934.583303472224</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45934.583303472224</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45934.583303472224</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45934.583303472224</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45934.583303472224</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45934.583303472224</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45934.583303472224</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45934.583303472224</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45934.583303472224</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45934.583303472224</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45934.583303472224</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45934.583303472224</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45934.583303472224</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45934.583303472224</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45934.583303472224</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45934.583303472224</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45934.583303472224</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45934.583303472224</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45934.583303472224</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45934.583303472224</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45934.583303472224</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45934.583303472224</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45934.583303472224</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45934.583303472224</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45934.583303472224</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45934.583303472224</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45934.583303472224</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45934.583303472224</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45934.583303472224</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45934.583303472224</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45934.583303472224</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45934.583303472224</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45934.583303472224</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45934.583303472224</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45934.583303472224</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45934.583303472224</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45934.583303472224</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45934.583303472224</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45934.583303472224</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45934.583303472224</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45934.583303472224</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45934.583303472224</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45934.583303472224</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45934.583303472224</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45934.583303472224</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45934.583303472224</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45934.583303472224</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45934.583303472224</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45934.583303472224</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45934.583303472224</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45934.583303472224</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45934.583303472224</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45934.583303472224</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45934.583303472224</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45934.583303472224</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45934.583303472224</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45934.583303472224</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45934.583303472224</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45934.583303472224</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45934.583303472224</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45934.583303472224</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45934.583303472224</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45934.583303472224</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45934.583303472224</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45934.583303472224</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45934.583303472224</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45934.583303472224</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45934.583303472224</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45934.583303472224</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45934.583303472224</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45934.583303472224</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45934.583303472224</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45934.583303472224</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45934.583303472224</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45934.583303472224</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45934.583303472224</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45934.583303472224</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45934.583303472224</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45934.583303472224</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45934.583303472224</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45934.583303472224</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45934.583303472224</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45934.583303472224</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45934.583303472224</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45934.583303472224</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45934.583303472224</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45934.583303472224</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45934.583303472224</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45934.583303472224</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45934.583303472224</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45934.583303472224</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45934.583303472224</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45934.583303472224</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45934.583303472224</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45934.583303472224</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45934.583303472224</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45934.583303472224</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45934.583303472224</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45934.583303472224</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45934.583303472224</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45934.583303472224</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45934.583303472224</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45934.583303472224</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45934.583303472224</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45934.583303472224</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45934.583303472224</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45934.583303472224</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45934.583303472224</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45934.583303472224</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45934.583303472224</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45934.583303472224</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45934.583303472224</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45934.583303472224</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45934.583303472224</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45934.583303472224</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45934.583303472224</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45934.583303472224</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45934.583303472224</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45934.583303472224</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45934.583303472224</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45934.583303472224</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45934.583303472224</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45934.583303472224</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45934.583303472224</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45934.583303472224</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45934.583303472224</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45934.583303472224</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45934.583303472224</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45934.583303472224</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45934.583303472224</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45934.583303472224</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45934.583303472224</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45934.583303472224</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45934.583303472224</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45934.583303472224</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45934.583303472224</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45934.583303472224</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45934.583303472224</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45934.583303472224</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45934.583303472224</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45934.583303472224</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45934.583303472224</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45934.583303472224</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45934.583303472224</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45934.583303472224</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45934.583303472224</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45934.583303472224</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45934.583303472224</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45934.583303472224</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45934.583303472224</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45934.583303472224</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45934.583303472224</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45934.583303472224</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45934.583303472224</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45934.583303472224</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45934.583303472224</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45934.583303472224</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45934.583303472224</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45934.583303472224</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45934.583303472224</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45934.583303472224</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45934.583303472224</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sheetData>
  <dataValidations count="2">
    <dataValidation allowBlank="1" showInputMessage="1" showErrorMessage="1" sqref="E1" xr:uid="{4D935161-CDD3-4592-B877-3FB59C99E142}"/>
    <dataValidation type="list" allowBlank="1" showInputMessage="1" showErrorMessage="1" sqref="E3:E32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3"/>
  <sheetViews>
    <sheetView workbookViewId="0">
      <selection activeCell="D3" sqref="D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56" ca="1" si="0">IFERROR(NOW()-F2,"-")</f>
        <v>45934.583303472224</v>
      </c>
      <c r="H2" s="22"/>
      <c r="I2" s="19" t="str">
        <f>IFERROR(VLOOKUP(D2,DB!A:F,6,0),"")</f>
        <v/>
      </c>
      <c r="J2" s="18" t="str">
        <f>IFERROR(VLOOKUP(D2,DB!A:G,7,0),"")</f>
        <v/>
      </c>
      <c r="K2" s="50"/>
      <c r="L2" s="23" t="str">
        <f>IFERROR(VLOOKUP(D2,DB!A:I,9,0),"")</f>
        <v/>
      </c>
    </row>
    <row r="3" spans="1:13" ht="15" customHeight="1">
      <c r="A3" s="19"/>
      <c r="B3" s="18" t="str">
        <f>IFERROR(VLOOKUP(#REF!,DB!A:K,11,0),"")</f>
        <v/>
      </c>
      <c r="C3" s="18"/>
      <c r="D3" s="18"/>
      <c r="E3" s="18"/>
      <c r="F3" s="20"/>
      <c r="G3" s="21">
        <f t="shared" ca="1" si="0"/>
        <v>45934.583303472224</v>
      </c>
      <c r="H3" s="22"/>
      <c r="I3" s="19" t="str">
        <f>IFERROR(VLOOKUP(#REF!,DB!A:F,6,0),"")</f>
        <v/>
      </c>
      <c r="J3" s="18" t="str">
        <f>IFERROR(VLOOKUP(#REF!,DB!A:G,7,0),"")</f>
        <v/>
      </c>
      <c r="K3" s="50"/>
      <c r="L3" s="23" t="str">
        <f>IFERROR(VLOOKUP(#REF!,DB!A:I,9,0),"")</f>
        <v/>
      </c>
    </row>
    <row r="4" spans="1:13" ht="15" customHeight="1">
      <c r="A4" s="19"/>
      <c r="B4" s="75" t="str">
        <f>IFERROR(VLOOKUP(D4,DB!A:K,11,0),"")</f>
        <v/>
      </c>
      <c r="C4" s="18"/>
      <c r="D4" s="18"/>
      <c r="E4" s="18"/>
      <c r="F4" s="20"/>
      <c r="G4" s="21">
        <f t="shared" ca="1" si="0"/>
        <v>45934.583303472224</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45934.583303472224</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45934.583303472224</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45934.583303472224</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45934.583303472224</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45934.583303472224</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45934.583303472224</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45934.583303472224</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45934.583303472224</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45934.583303472224</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45934.583303472224</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45934.583303472224</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45934.583303472224</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45934.583303472224</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45934.583303472224</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45934.583303472224</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45934.583303472224</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45934.583303472224</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45934.583303472224</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45934.583303472224</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45934.583303472224</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45934.583303472224</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45934.583303472224</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45934.583303472224</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45934.583303472224</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45934.583303472224</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45934.583303472224</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45934.583303472224</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45934.583303472224</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45934.583303472224</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45934.583303472224</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45934.583303472224</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45934.583303472224</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45934.583303472224</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45934.583303472224</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45934.583303472224</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45934.583303472224</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45934.583303472224</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45934.583303472224</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45934.583303472224</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45934.583303472224</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45934.583303472224</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45934.583303472224</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45934.583303472224</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45934.583303472224</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45934.583303472224</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45934.583303472224</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45934.583303472224</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45934.583303472224</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45934.583303472224</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45934.583303472224</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45934.583303472224</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45934.583303472224</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ref="G57:G120" ca="1" si="1">IFERROR(NOW()-F57,"-")</f>
        <v>45934.583303472224</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45934.583303472224</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45934.583303472224</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45934.583303472224</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45934.583303472224</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45934.583303472224</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45934.583303472224</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45934.583303472224</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45934.583303472224</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45934.583303472224</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45934.583303472224</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45934.583303472224</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45934.583303472224</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45934.583303472224</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45934.583303472224</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45934.583303472224</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45934.583303472224</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45934.583303472224</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45934.583303472224</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45934.583303472224</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45934.583303472224</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45934.583303472224</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45934.583303472224</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45934.583303472224</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45934.583303472224</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45934.583303472224</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45934.583303472224</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45934.583303472224</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45934.583303472224</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45934.583303472224</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45934.583303472224</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45934.583303472224</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45934.583303472224</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45934.583303472224</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45934.583303472224</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45934.583303472224</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45934.583303472224</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45934.583303472224</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45934.583303472224</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45934.583303472224</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45934.583303472224</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45934.583303472224</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45934.583303472224</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45934.583303472224</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45934.583303472224</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45934.583303472224</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45934.583303472224</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45934.583303472224</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45934.583303472224</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45934.583303472224</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45934.583303472224</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45934.583303472224</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45934.583303472224</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45934.583303472224</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45934.583303472224</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45934.583303472224</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45934.583303472224</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45934.583303472224</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45934.583303472224</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45934.583303472224</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45934.583303472224</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45934.583303472224</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45934.583303472224</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45934.583303472224</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ref="G121:G184" ca="1" si="2">IFERROR(NOW()-F121,"-")</f>
        <v>45934.583303472224</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45934.583303472224</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45934.583303472224</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45934.583303472224</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45934.583303472224</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45934.583303472224</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45934.583303472224</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45934.583303472224</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45934.583303472224</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45934.583303472224</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45934.583303472224</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45934.583303472224</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45934.583303472224</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45934.583303472224</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45934.583303472224</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45934.583303472224</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45934.583303472224</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45934.583303472224</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45934.583303472224</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45934.583303472224</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45934.583303472224</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45934.583303472224</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45934.583303472224</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45934.583303472224</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45934.583303472224</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45934.583303472224</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45934.583303472224</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45934.583303472224</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45934.583303472224</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45934.583303472224</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45934.583303472224</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45934.583303472224</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45934.583303472224</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45934.583303472224</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45934.583303472224</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45934.583303472224</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45934.583303472224</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45934.583303472224</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45934.583303472224</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45934.583303472224</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45934.583303472224</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45934.583303472224</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45934.583303472224</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45934.583303472224</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45934.583303472224</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45934.583303472224</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45934.583303472224</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45934.583303472224</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45934.583303472224</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45934.583303472224</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45934.583303472224</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45934.583303472224</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45934.583303472224</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45934.583303472224</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45934.583303472224</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45934.583303472224</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45934.583303472224</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45934.583303472224</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45934.583303472224</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45934.583303472224</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45934.583303472224</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45934.583303472224</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45934.583303472224</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45934.583303472224</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ref="G185:G248" ca="1" si="3">IFERROR(NOW()-F185,"-")</f>
        <v>45934.583303472224</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45934.583303472224</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45934.583303472224</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45934.583303472224</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45934.583303472224</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45934.583303472224</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45934.583303472224</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45934.583303472224</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45934.583303472224</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45934.583303472224</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45934.583303472224</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45934.583303472224</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45934.583303472224</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45934.583303472224</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45934.583303472224</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45934.583303472224</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45934.583303472224</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45934.583303472224</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45934.583303472224</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45934.583303472224</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45934.583303472224</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45934.583303472224</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45934.583303472224</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45934.583303472224</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45934.583303472224</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45934.583303472224</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45934.583303472224</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45934.583303472224</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45934.583303472224</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45934.583303472224</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45934.583303472224</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45934.583303472224</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45934.583303472224</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45934.583303472224</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45934.583303472224</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45934.583303472224</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45934.583303472224</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45934.583303472224</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45934.583303472224</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45934.583303472224</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45934.583303472224</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45934.583303472224</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45934.583303472224</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45934.583303472224</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45934.583303472224</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45934.583303472224</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45934.583303472224</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45934.583303472224</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45934.583303472224</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45934.583303472224</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45934.583303472224</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45934.583303472224</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45934.583303472224</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45934.583303472224</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45934.583303472224</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45934.583303472224</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45934.583303472224</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45934.583303472224</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45934.583303472224</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45934.583303472224</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45934.583303472224</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45934.583303472224</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45934.583303472224</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45934.583303472224</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ref="G249:G312" ca="1" si="4">IFERROR(NOW()-F249,"-")</f>
        <v>45934.583303472224</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45934.583303472224</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45934.583303472224</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45934.583303472224</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45934.583303472224</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45934.583303472224</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45934.583303472224</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45934.583303472224</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45934.583303472224</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45934.583303472224</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45934.583303472224</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45934.583303472224</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45934.583303472224</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45934.583303472224</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45934.583303472224</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45934.583303472224</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45934.583303472224</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45934.583303472224</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45934.583303472224</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45934.583303472224</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45934.583303472224</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45934.583303472224</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45934.583303472224</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45934.583303472224</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45934.583303472224</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45934.583303472224</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45934.583303472224</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45934.583303472224</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45934.583303472224</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45934.583303472224</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45934.583303472224</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45934.583303472224</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45934.583303472224</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45934.583303472224</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45934.583303472224</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45934.583303472224</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45934.583303472224</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45934.583303472224</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45934.583303472224</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45934.583303472224</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45934.583303472224</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45934.583303472224</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45934.583303472224</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45934.583303472224</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45934.583303472224</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45934.583303472224</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45934.583303472224</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45934.583303472224</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45934.583303472224</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45934.583303472224</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45934.583303472224</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45934.583303472224</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45934.583303472224</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45934.583303472224</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45934.583303472224</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45934.583303472224</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45934.583303472224</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45934.583303472224</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45934.583303472224</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45934.583303472224</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45934.583303472224</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45934.583303472224</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45934.583303472224</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45934.583303472224</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ref="G313:G376" ca="1" si="5">IFERROR(NOW()-F313,"-")</f>
        <v>45934.583303472224</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45934.583303472224</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45934.583303472224</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45934.583303472224</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45934.583303472224</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45934.583303472224</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45934.583303472224</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45934.583303472224</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45934.583303472224</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45934.583303472224</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45934.583303472224</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45934.583303472224</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45934.583303472224</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45934.583303472224</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45934.583303472224</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45934.583303472224</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45934.583303472224</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45934.583303472224</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45934.583303472224</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45934.583303472224</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45934.583303472224</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45934.583303472224</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45934.583303472224</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45934.583303472224</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45934.583303472224</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45934.583303472224</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45934.583303472224</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45934.583303472224</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45934.583303472224</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45934.583303472224</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45934.583303472224</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45934.583303472224</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45934.583303472224</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45934.583303472224</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45934.583303472224</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45934.583303472224</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45934.583303472224</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45934.583303472224</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45934.583303472224</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45934.583303472224</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45934.583303472224</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45934.583303472224</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45934.583303472224</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45934.583303472224</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45934.583303472224</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45934.583303472224</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45934.583303472224</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45934.583303472224</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45934.583303472224</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45934.583303472224</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45934.583303472224</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45934.583303472224</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45934.583303472224</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45934.583303472224</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45934.583303472224</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45934.583303472224</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45934.583303472224</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45934.583303472224</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45934.583303472224</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45934.583303472224</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45934.583303472224</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45934.583303472224</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45934.583303472224</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45934.583303472224</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ref="G377:G440" ca="1" si="6">IFERROR(NOW()-F377,"-")</f>
        <v>45934.583303472224</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45934.583303472224</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45934.583303472224</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45934.583303472224</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45934.583303472224</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45934.583303472224</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45934.583303472224</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45934.583303472224</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45934.583303472224</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45934.583303472224</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45934.583303472224</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45934.583303472224</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45934.583303472224</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45934.583303472224</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45934.583303472224</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45934.583303472224</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45934.583303472224</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45934.583303472224</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45934.583303472224</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45934.583303472224</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45934.583303472224</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45934.583303472224</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45934.583303472224</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45934.583303472224</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45934.583303472224</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45934.583303472224</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45934.583303472224</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45934.583303472224</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45934.583303472224</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45934.583303472224</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45934.583303472224</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45934.583303472224</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45934.583303472224</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45934.583303472224</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45934.583303472224</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45934.583303472224</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45934.583303472224</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45934.583303472224</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45934.583303472224</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45934.583303472224</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45934.583303472224</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45934.583303472224</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45934.583303472224</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45934.583303472224</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45934.583303472224</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45934.583303472224</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45934.583303472224</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45934.583303472224</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45934.583303472224</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45934.583303472224</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45934.583303472224</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45934.583303472224</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45934.583303472224</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45934.583303472224</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45934.583303472224</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45934.583303472224</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45934.583303472224</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45934.583303472224</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45934.583303472224</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45934.583303472224</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45934.583303472224</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45934.583303472224</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45934.583303472224</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45934.583303472224</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ref="G441:G504" ca="1" si="7">IFERROR(NOW()-F441,"-")</f>
        <v>45934.583303472224</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45934.583303472224</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45934.583303472224</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45934.583303472224</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45934.583303472224</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45934.583303472224</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45934.583303472224</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45934.583303472224</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45934.583303472224</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45934.583303472224</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45934.583303472224</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45934.583303472224</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45934.583303472224</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45934.583303472224</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45934.583303472224</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45934.583303472224</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45934.583303472224</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45934.583303472224</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45934.583303472224</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45934.583303472224</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45934.583303472224</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45934.583303472224</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45934.583303472224</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45934.583303472224</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45934.583303472224</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45934.583303472224</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45934.583303472224</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45934.583303472224</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45934.583303472224</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45934.583303472224</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45934.583303472224</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45934.583303472224</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45934.583303472224</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45934.583303472224</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45934.583303472224</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45934.583303472224</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45934.583303472224</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45934.583303472224</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45934.583303472224</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45934.583303472224</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45934.583303472224</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45934.583303472224</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45934.583303472224</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45934.583303472224</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45934.583303472224</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45934.583303472224</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45934.583303472224</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45934.583303472224</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45934.583303472224</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45934.583303472224</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45934.583303472224</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45934.583303472224</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45934.583303472224</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45934.583303472224</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45934.583303472224</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45934.583303472224</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45934.583303472224</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45934.583303472224</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45934.583303472224</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45934.583303472224</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45934.583303472224</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45934.583303472224</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45934.583303472224</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45934.583303472224</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ref="G505:G568" ca="1" si="8">IFERROR(NOW()-F505,"-")</f>
        <v>45934.583303472224</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45934.583303472224</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45934.583303472224</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45934.583303472224</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45934.583303472224</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45934.583303472224</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45934.583303472224</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45934.583303472224</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45934.583303472224</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45934.583303472224</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45934.583303472224</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45934.583303472224</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45934.583303472224</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45934.583303472224</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45934.583303472224</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45934.583303472224</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45934.583303472224</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45934.583303472224</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45934.583303472224</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45934.583303472224</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45934.583303472224</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45934.583303472224</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45934.583303472224</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45934.583303472224</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45934.583303472224</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45934.583303472224</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45934.583303472224</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45934.583303472224</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45934.583303472224</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45934.583303472224</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45934.583303472224</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45934.583303472224</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45934.583303472224</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45934.583303472224</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45934.583303472224</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45934.583303472224</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45934.583303472224</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45934.583303472224</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45934.583303472224</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45934.583303472224</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45934.583303472224</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45934.583303472224</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45934.583303472224</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45934.583303472224</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45934.583303472224</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45934.583303472224</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45934.583303472224</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45934.583303472224</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45934.583303472224</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45934.583303472224</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45934.583303472224</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45934.583303472224</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45934.583303472224</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45934.583303472224</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45934.583303472224</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45934.583303472224</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45934.583303472224</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45934.583303472224</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45934.583303472224</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45934.583303472224</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45934.583303472224</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45934.583303472224</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45934.583303472224</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45934.583303472224</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ref="G569:G632" ca="1" si="9">IFERROR(NOW()-F569,"-")</f>
        <v>45934.583303472224</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45934.583303472224</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45934.583303472224</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45934.583303472224</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45934.583303472224</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45934.583303472224</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45934.583303472224</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45934.583303472224</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45934.583303472224</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45934.583303472224</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45934.583303472224</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45934.583303472224</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45934.583303472224</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45934.583303472224</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45934.583303472224</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45934.583303472224</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45934.583303472224</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45934.583303472224</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45934.583303472224</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45934.583303472224</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45934.583303472224</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45934.583303472224</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45934.583303472224</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45934.583303472224</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45934.583303472224</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45934.583303472224</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45934.583303472224</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45934.583303472224</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45934.583303472224</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45934.583303472224</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45934.583303472224</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45934.583303472224</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45934.583303472224</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45934.583303472224</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45934.583303472224</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45934.583303472224</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45934.583303472224</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45934.583303472224</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45934.583303472224</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45934.583303472224</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45934.583303472224</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45934.583303472224</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45934.583303472224</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45934.583303472224</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45934.583303472224</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45934.583303472224</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45934.583303472224</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45934.583303472224</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45934.583303472224</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45934.583303472224</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45934.583303472224</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45934.583303472224</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45934.583303472224</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45934.583303472224</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45934.583303472224</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45934.583303472224</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45934.583303472224</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45934.583303472224</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45934.583303472224</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45934.583303472224</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45934.583303472224</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45934.583303472224</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45934.583303472224</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45934.583303472224</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ref="G633:G696" ca="1" si="10">IFERROR(NOW()-F633,"-")</f>
        <v>45934.583303472224</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45934.583303472224</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45934.583303472224</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45934.583303472224</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45934.583303472224</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45934.583303472224</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45934.583303472224</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45934.583303472224</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45934.583303472224</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45934.583303472224</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45934.583303472224</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45934.583303472224</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45934.583303472224</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45934.583303472224</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45934.583303472224</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45934.583303472224</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45934.583303472224</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45934.583303472224</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45934.583303472224</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45934.583303472224</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45934.583303472224</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45934.583303472224</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45934.583303472224</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45934.583303472224</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45934.583303472224</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45934.583303472224</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45934.583303472224</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45934.583303472224</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45934.583303472224</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45934.583303472224</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45934.583303472224</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45934.583303472224</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45934.583303472224</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45934.583303472224</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45934.583303472224</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45934.583303472224</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45934.583303472224</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45934.583303472224</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45934.583303472224</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45934.583303472224</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45934.583303472224</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45934.583303472224</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45934.583303472224</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45934.583303472224</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45934.583303472224</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45934.583303472224</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45934.583303472224</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45934.583303472224</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45934.583303472224</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45934.583303472224</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45934.583303472224</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45934.583303472224</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45934.583303472224</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45934.583303472224</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45934.583303472224</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45934.583303472224</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45934.583303472224</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45934.583303472224</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45934.583303472224</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45934.583303472224</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45934.583303472224</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45934.583303472224</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45934.583303472224</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45934.583303472224</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ref="G697:G760" ca="1" si="11">IFERROR(NOW()-F697,"-")</f>
        <v>45934.583303472224</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45934.583303472224</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45934.583303472224</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45934.583303472224</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45934.583303472224</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45934.583303472224</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45934.583303472224</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45934.583303472224</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45934.583303472224</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45934.583303472224</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45934.583303472224</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45934.583303472224</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45934.583303472224</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45934.583303472224</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45934.583303472224</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45934.583303472224</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45934.583303472224</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45934.583303472224</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45934.583303472224</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45934.583303472224</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45934.583303472224</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45934.583303472224</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45934.583303472224</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45934.583303472224</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45934.583303472224</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45934.583303472224</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45934.583303472224</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45934.583303472224</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45934.583303472224</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45934.583303472224</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45934.583303472224</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45934.583303472224</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45934.583303472224</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45934.583303472224</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45934.583303472224</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45934.583303472224</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45934.583303472224</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45934.583303472224</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45934.583303472224</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45934.583303472224</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45934.583303472224</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45934.583303472224</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45934.583303472224</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45934.583303472224</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45934.583303472224</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45934.583303472224</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45934.583303472224</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45934.583303472224</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45934.583303472224</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45934.583303472224</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45934.583303472224</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45934.583303472224</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45934.583303472224</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45934.583303472224</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45934.583303472224</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45934.583303472224</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45934.583303472224</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45934.583303472224</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45934.583303472224</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45934.583303472224</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45934.583303472224</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45934.583303472224</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45934.583303472224</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45934.583303472224</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ref="G761:G824" ca="1" si="12">IFERROR(NOW()-F761,"-")</f>
        <v>45934.583303472224</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45934.583303472224</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45934.583303472224</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45934.583303472224</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45934.583303472224</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45934.583303472224</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45934.583303472224</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45934.583303472224</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45934.583303472224</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45934.583303472224</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45934.583303472224</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45934.583303472224</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45934.583303472224</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45934.583303472224</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45934.583303472224</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45934.583303472224</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45934.583303472224</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45934.583303472224</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45934.583303472224</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45934.583303472224</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45934.583303472224</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45934.583303472224</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45934.583303472224</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45934.583303472224</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45934.583303472224</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45934.583303472224</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45934.583303472224</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45934.583303472224</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45934.583303472224</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45934.583303472224</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45934.583303472224</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45934.583303472224</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45934.583303472224</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45934.583303472224</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45934.583303472224</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45934.583303472224</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45934.583303472224</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45934.583303472224</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45934.583303472224</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45934.583303472224</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45934.583303472224</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45934.583303472224</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45934.583303472224</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45934.583303472224</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45934.583303472224</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45934.583303472224</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45934.583303472224</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45934.583303472224</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45934.583303472224</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45934.583303472224</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45934.583303472224</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45934.583303472224</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45934.583303472224</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45934.583303472224</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45934.583303472224</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45934.583303472224</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45934.583303472224</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45934.583303472224</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45934.583303472224</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45934.583303472224</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45934.583303472224</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45934.583303472224</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45934.583303472224</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45934.583303472224</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ref="G825:G888" ca="1" si="13">IFERROR(NOW()-F825,"-")</f>
        <v>45934.583303472224</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45934.583303472224</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45934.583303472224</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45934.583303472224</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45934.583303472224</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45934.583303472224</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45934.583303472224</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45934.583303472224</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45934.583303472224</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45934.583303472224</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45934.583303472224</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45934.583303472224</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45934.583303472224</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45934.583303472224</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45934.583303472224</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45934.583303472224</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45934.583303472224</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45934.583303472224</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45934.583303472224</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45934.583303472224</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45934.583303472224</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45934.583303472224</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45934.583303472224</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45934.583303472224</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45934.583303472224</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45934.583303472224</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45934.583303472224</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45934.583303472224</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45934.583303472224</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45934.583303472224</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45934.583303472224</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45934.583303472224</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45934.583303472224</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45934.583303472224</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45934.583303472224</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45934.583303472224</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45934.583303472224</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45934.583303472224</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45934.583303472224</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45934.583303472224</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45934.583303472224</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45934.583303472224</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45934.583303472224</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45934.583303472224</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45934.583303472224</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45934.583303472224</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45934.583303472224</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45934.583303472224</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45934.583303472224</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45934.583303472224</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45934.583303472224</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45934.583303472224</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45934.583303472224</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45934.583303472224</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45934.583303472224</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45934.583303472224</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45934.583303472224</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45934.583303472224</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45934.583303472224</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45934.583303472224</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45934.583303472224</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45934.583303472224</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45934.583303472224</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45934.583303472224</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ref="G889:G952" ca="1" si="14">IFERROR(NOW()-F889,"-")</f>
        <v>45934.583303472224</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45934.583303472224</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45934.583303472224</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45934.583303472224</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45934.583303472224</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45934.583303472224</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45934.583303472224</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45934.583303472224</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45934.583303472224</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45934.583303472224</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45934.583303472224</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45934.583303472224</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45934.583303472224</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45934.583303472224</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45934.583303472224</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45934.583303472224</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45934.583303472224</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45934.583303472224</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45934.583303472224</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45934.583303472224</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45934.583303472224</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45934.583303472224</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45934.583303472224</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45934.583303472224</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45934.583303472224</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45934.583303472224</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45934.583303472224</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45934.583303472224</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45934.583303472224</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45934.583303472224</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45934.583303472224</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45934.583303472224</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45934.583303472224</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45934.583303472224</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45934.583303472224</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45934.583303472224</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45934.583303472224</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45934.583303472224</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45934.583303472224</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45934.583303472224</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45934.583303472224</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45934.583303472224</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45934.583303472224</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45934.583303472224</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45934.583303472224</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45934.583303472224</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45934.583303472224</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45934.583303472224</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45934.583303472224</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45934.583303472224</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45934.583303472224</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45934.583303472224</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45934.583303472224</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45934.583303472224</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45934.583303472224</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45934.583303472224</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45934.583303472224</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45934.583303472224</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45934.583303472224</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45934.583303472224</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45934.583303472224</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45934.583303472224</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45934.583303472224</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45934.583303472224</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ref="G953:G1016" ca="1" si="15">IFERROR(NOW()-F953,"-")</f>
        <v>45934.583303472224</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45934.583303472224</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45934.583303472224</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45934.583303472224</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45934.583303472224</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45934.583303472224</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45934.583303472224</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45934.583303472224</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45934.583303472224</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45934.583303472224</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45934.583303472224</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45934.583303472224</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45934.583303472224</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45934.583303472224</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45934.583303472224</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45934.583303472224</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45934.583303472224</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45934.583303472224</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45934.583303472224</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45934.583303472224</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45934.583303472224</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45934.583303472224</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45934.583303472224</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45934.583303472224</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45934.583303472224</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45934.583303472224</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45934.583303472224</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45934.583303472224</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45934.583303472224</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45934.583303472224</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45934.583303472224</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45934.583303472224</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45934.583303472224</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45934.583303472224</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45934.583303472224</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45934.583303472224</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45934.583303472224</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45934.583303472224</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45934.583303472224</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45934.583303472224</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45934.583303472224</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45934.583303472224</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45934.583303472224</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45934.583303472224</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45934.583303472224</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45934.583303472224</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45934.583303472224</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45934.583303472224</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45934.583303472224</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45934.583303472224</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45934.583303472224</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45934.583303472224</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45934.583303472224</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45934.583303472224</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45934.583303472224</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45934.583303472224</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45934.583303472224</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45934.583303472224</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45934.583303472224</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45934.583303472224</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45934.583303472224</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45934.583303472224</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45934.583303472224</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45934.583303472224</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ref="G1017:G1080" ca="1" si="16">IFERROR(NOW()-F1017,"-")</f>
        <v>45934.583303472224</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45934.583303472224</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45934.583303472224</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45934.583303472224</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45934.583303472224</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45934.583303472224</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45934.583303472224</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45934.583303472224</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45934.583303472224</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45934.583303472224</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45934.583303472224</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45934.583303472224</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45934.583303472224</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45934.583303472224</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45934.583303472224</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45934.583303472224</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45934.583303472224</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45934.583303472224</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45934.583303472224</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45934.583303472224</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45934.583303472224</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45934.583303472224</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45934.583303472224</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45934.583303472224</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45934.583303472224</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45934.583303472224</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45934.583303472224</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45934.583303472224</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45934.583303472224</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45934.583303472224</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45934.583303472224</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45934.583303472224</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45934.583303472224</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45934.583303472224</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45934.583303472224</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45934.583303472224</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45934.583303472224</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45934.583303472224</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45934.583303472224</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45934.583303472224</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45934.583303472224</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45934.583303472224</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45934.583303472224</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45934.583303472224</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45934.583303472224</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45934.583303472224</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45934.583303472224</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45934.583303472224</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45934.583303472224</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45934.583303472224</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45934.583303472224</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45934.583303472224</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45934.583303472224</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45934.583303472224</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45934.583303472224</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45934.583303472224</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45934.583303472224</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45934.583303472224</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45934.583303472224</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45934.583303472224</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45934.583303472224</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45934.583303472224</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45934.583303472224</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45934.583303472224</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ref="G1081:G1144" ca="1" si="17">IFERROR(NOW()-F1081,"-")</f>
        <v>45934.583303472224</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45934.583303472224</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45934.583303472224</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45934.583303472224</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45934.583303472224</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45934.583303472224</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45934.583303472224</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45934.583303472224</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45934.583303472224</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45934.583303472224</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45934.583303472224</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45934.583303472224</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45934.583303472224</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45934.583303472224</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45934.583303472224</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45934.583303472224</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45934.583303472224</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45934.583303472224</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45934.583303472224</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45934.583303472224</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45934.583303472224</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45934.583303472224</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45934.583303472224</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45934.583303472224</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45934.583303472224</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45934.583303472224</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45934.583303472224</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45934.583303472224</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45934.583303472224</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45934.583303472224</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45934.583303472224</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45934.583303472224</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45934.583303472224</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45934.583303472224</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45934.583303472224</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45934.583303472224</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45934.583303472224</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45934.583303472224</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45934.583303472224</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45934.583303472224</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45934.583303472224</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45934.583303472224</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45934.583303472224</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45934.583303472224</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45934.583303472224</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45934.583303472224</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45934.583303472224</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45934.583303472224</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45934.583303472224</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45934.583303472224</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45934.583303472224</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45934.583303472224</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45934.583303472224</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45934.583303472224</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45934.583303472224</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45934.583303472224</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45934.583303472224</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45934.583303472224</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45934.583303472224</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45934.583303472224</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45934.583303472224</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45934.583303472224</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45934.583303472224</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45934.583303472224</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ref="G1145:G1208" ca="1" si="18">IFERROR(NOW()-F1145,"-")</f>
        <v>45934.583303472224</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45934.583303472224</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45934.583303472224</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45934.583303472224</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45934.583303472224</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45934.583303472224</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45934.583303472224</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45934.583303472224</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45934.583303472224</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45934.583303472224</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45934.583303472224</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45934.583303472224</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45934.583303472224</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45934.583303472224</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45934.583303472224</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45934.583303472224</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45934.583303472224</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45934.583303472224</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45934.583303472224</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45934.583303472224</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45934.583303472224</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45934.583303472224</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45934.583303472224</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45934.583303472224</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45934.583303472224</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45934.583303472224</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45934.583303472224</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45934.583303472224</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45934.583303472224</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45934.583303472224</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45934.583303472224</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45934.583303472224</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45934.583303472224</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45934.583303472224</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45934.583303472224</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45934.583303472224</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45934.583303472224</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45934.583303472224</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45934.583303472224</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45934.583303472224</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45934.583303472224</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45934.583303472224</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45934.583303472224</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45934.583303472224</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45934.583303472224</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45934.583303472224</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45934.583303472224</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45934.583303472224</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45934.583303472224</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45934.583303472224</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45934.583303472224</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45934.583303472224</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45934.583303472224</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45934.583303472224</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45934.583303472224</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45934.583303472224</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45934.583303472224</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45934.583303472224</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45934.583303472224</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45934.583303472224</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45934.583303472224</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45934.583303472224</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45934.583303472224</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45934.583303472224</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ref="G1209:G1223" ca="1" si="19">IFERROR(NOW()-F1209,"-")</f>
        <v>45934.583303472224</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45934.583303472224</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45934.583303472224</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45934.583303472224</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45934.583303472224</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45934.583303472224</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45934.583303472224</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45934.583303472224</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45934.583303472224</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45934.583303472224</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45934.583303472224</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45934.583303472224</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45934.583303472224</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45934.583303472224</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45934.583303472224</v>
      </c>
      <c r="H1223" s="22"/>
      <c r="I1223" s="19" t="str">
        <f>IFERROR(VLOOKUP(D1223,DB!A:F,6,0),"")</f>
        <v/>
      </c>
      <c r="J1223" s="18" t="str">
        <f>IFERROR(VLOOKUP(D1223,DB!A:G,7,0),"")</f>
        <v/>
      </c>
      <c r="K1223" s="50"/>
      <c r="L1223" s="23" t="str">
        <f>IFERROR(VLOOKUP(D1223,DB!A:I,9,0),"")</f>
        <v/>
      </c>
    </row>
  </sheetData>
  <dataValidations count="2">
    <dataValidation allowBlank="1" showInputMessage="1" showErrorMessage="1" sqref="E1" xr:uid="{5914219A-CB83-432D-936A-CC0CB6F3982A}"/>
    <dataValidation type="list" allowBlank="1" showInputMessage="1" showErrorMessage="1" sqref="E2:E122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5"/>
  <sheetViews>
    <sheetView workbookViewId="0">
      <selection activeCell="J10" sqref="J10"/>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231.10258587962744</v>
      </c>
      <c r="H2" s="113">
        <v>45703.474768518521</v>
      </c>
      <c r="I2" s="110" t="str">
        <f>IFERROR(VLOOKUP(D2,DB!A:F,6,0),"")</f>
        <v>SCECO</v>
      </c>
      <c r="J2" s="110" t="str">
        <f>IFERROR(VLOOKUP(D2,DB!A:G,7,0),"")</f>
        <v>Dead</v>
      </c>
      <c r="K2" s="115" t="s">
        <v>39057</v>
      </c>
      <c r="L2" s="107" t="str">
        <f>IFERROR(VLOOKUP(D2,DB!A:I,9,0),"")</f>
        <v>Latis</v>
      </c>
    </row>
    <row r="3" spans="1:16" ht="33.75" customHeight="1">
      <c r="A3" s="110" t="s">
        <v>39058</v>
      </c>
      <c r="B3" s="110" t="str">
        <f>IFERROR(VLOOKUP(D3,DB!A:K,11,0),"")</f>
        <v>R4</v>
      </c>
      <c r="C3" s="111">
        <v>2</v>
      </c>
      <c r="D3" s="107" t="s">
        <v>39059</v>
      </c>
      <c r="E3" s="112" t="s">
        <v>38964</v>
      </c>
      <c r="F3" s="113">
        <v>45930.890277777777</v>
      </c>
      <c r="G3" s="114">
        <f ca="1">IFERROR(NOW()-F3,"")</f>
        <v>3.6930256944469875</v>
      </c>
      <c r="H3" s="113">
        <v>45930.847372685188</v>
      </c>
      <c r="I3" s="110" t="str">
        <f>IFERROR(VLOOKUP(D3,DB!A:F,6,0),"")</f>
        <v>SCECO</v>
      </c>
      <c r="J3" s="110" t="str">
        <f>IFERROR(VLOOKUP(D3,DB!A:G,7,0),"")</f>
        <v>In progress</v>
      </c>
      <c r="K3" s="115" t="s">
        <v>39060</v>
      </c>
      <c r="L3" s="107" t="str">
        <f>IFERROR(VLOOKUP(D3,DB!A:I,9,0),"")</f>
        <v>Latis</v>
      </c>
    </row>
    <row r="4" spans="1:16" ht="15" customHeight="1">
      <c r="A4" s="110"/>
      <c r="B4" s="110" t="str">
        <f>IFERROR(VLOOKUP(D4,DB!A:K,11,0),"")</f>
        <v/>
      </c>
      <c r="C4" s="111"/>
      <c r="D4" s="107"/>
      <c r="E4" s="112"/>
      <c r="F4" s="113"/>
      <c r="G4" s="114">
        <f ca="1">IFERROR(NOW()-F4,"")</f>
        <v>45934.583303472224</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45934.583303472224</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45934.583303472224</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45934.583303472224</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45934.583303472224</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45934.583303472224</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45934.583303472224</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45934.583303472224</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45934.583303472224</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45934.583303472224</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45934.583303472224</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45934.583303472224</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45934.583303472224</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45934.583303472224</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45934.583303472224</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45934.583303472224</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45934.583303472224</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45934.583303472224</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45934.583303472224</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45934.583303472224</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45934.583303472224</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45934.583303472224</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45934.583303472224</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45934.583303472224</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45934.583303472224</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45934.583303472224</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45934.583303472224</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45934.583303472224</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45934.583303472224</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45934.583303472224</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45934.583303472224</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45934.583303472224</v>
      </c>
      <c r="H35" s="113"/>
      <c r="I35" s="110" t="str">
        <f>IFERROR(VLOOKUP(D35,DB!A:F,6,0),"")</f>
        <v/>
      </c>
      <c r="J35" s="110" t="str">
        <f>IFERROR(VLOOKUP(D35,DB!A:G,7,0),"")</f>
        <v/>
      </c>
      <c r="K35" s="115"/>
      <c r="L35" s="107" t="str">
        <f>IFERROR(VLOOKUP(D35,DB!A:I,9,0),"")</f>
        <v/>
      </c>
    </row>
  </sheetData>
  <dataValidations count="2">
    <dataValidation allowBlank="1" showInputMessage="1" showErrorMessage="1" sqref="E1" xr:uid="{A4F81451-56CC-4543-9497-104C4E44EE4B}"/>
    <dataValidation type="list" allowBlank="1" showInputMessage="1" showErrorMessage="1" sqref="E2:E3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6"/>
  <sheetViews>
    <sheetView tabSelected="1" workbookViewId="0">
      <selection activeCell="D24" sqref="D2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39061</v>
      </c>
      <c r="B2" s="37" t="str">
        <f>IFERROR(VLOOKUP(D2,DB!A:K,11,0),"")</f>
        <v>R5</v>
      </c>
      <c r="C2" s="37">
        <v>3</v>
      </c>
      <c r="D2" s="37" t="s">
        <v>36000</v>
      </c>
      <c r="E2" s="37" t="s">
        <v>38964</v>
      </c>
      <c r="F2" s="38">
        <v>45891.832060185188</v>
      </c>
      <c r="G2" s="39">
        <f t="shared" ref="G2" ca="1" si="0">IFERROR(NOW()-F2,"-")</f>
        <v>42.751243287035322</v>
      </c>
      <c r="H2" s="38">
        <v>45891.790393518517</v>
      </c>
      <c r="I2" s="37" t="str">
        <f>IFERROR(VLOOKUP(D2,DB!A:F,6,0),"")</f>
        <v>Generator-SG</v>
      </c>
      <c r="J2" s="37" t="str">
        <f>IFERROR(VLOOKUP(D2,DB!A:G,7,0),"")</f>
        <v>Vandalized</v>
      </c>
      <c r="K2" s="37" t="s">
        <v>39062</v>
      </c>
      <c r="L2" s="37" t="str">
        <f>IFERROR(VLOOKUP(D2,DB!A:I,9,0),"")</f>
        <v>Latis</v>
      </c>
      <c r="M2" s="136"/>
    </row>
    <row r="3" spans="1:13" ht="30.75">
      <c r="A3" s="37" t="s">
        <v>39063</v>
      </c>
      <c r="B3" s="37" t="str">
        <f>IFERROR(VLOOKUP(D3,DB!A:K,11,0),"")</f>
        <v>R5</v>
      </c>
      <c r="C3" s="37">
        <v>1</v>
      </c>
      <c r="D3" s="37" t="s">
        <v>31295</v>
      </c>
      <c r="E3" s="37" t="s">
        <v>39047</v>
      </c>
      <c r="F3" s="38">
        <v>45926.188877314817</v>
      </c>
      <c r="G3" s="39">
        <f ca="1">IFERROR(NOW()-F3,"-")</f>
        <v>8.3944261574069969</v>
      </c>
      <c r="H3" s="38">
        <v>45926.158159722225</v>
      </c>
      <c r="I3" s="37" t="str">
        <f>IFERROR(VLOOKUP(D3,DB!A:F,6,0),"")</f>
        <v>SCECO</v>
      </c>
      <c r="J3" s="37" t="str">
        <f>IFERROR(VLOOKUP(D3,DB!A:G,7,0),"")</f>
        <v>Good</v>
      </c>
      <c r="K3" s="37" t="s">
        <v>39064</v>
      </c>
      <c r="L3" s="37" t="str">
        <f>IFERROR(VLOOKUP(D3,DB!A:I,9,0),"")</f>
        <v>Latis</v>
      </c>
      <c r="M3" s="136"/>
    </row>
    <row r="4" spans="1:13" ht="15">
      <c r="A4" s="37" t="s">
        <v>39065</v>
      </c>
      <c r="B4" s="37" t="str">
        <f>IFERROR(VLOOKUP(D4,DB!A:K,11,0),"")</f>
        <v>R5</v>
      </c>
      <c r="C4" s="37">
        <v>1</v>
      </c>
      <c r="D4" s="37" t="s">
        <v>38228</v>
      </c>
      <c r="E4" s="37" t="s">
        <v>38964</v>
      </c>
      <c r="F4" s="38">
        <v>45934.502627314818</v>
      </c>
      <c r="G4" s="39">
        <f ca="1">IFERROR(NOW()-F4,"-")</f>
        <v>8.0676157405832782E-2</v>
      </c>
      <c r="H4" s="38">
        <v>45934.496377314812</v>
      </c>
      <c r="I4" s="37" t="str">
        <f>IFERROR(VLOOKUP(D4,DB!A:F,6,0),"")</f>
        <v>SCECO</v>
      </c>
      <c r="J4" s="37" t="str">
        <f>IFERROR(VLOOKUP(D4,DB!A:G,7,0),"")</f>
        <v>Haj Removal</v>
      </c>
      <c r="K4" s="37" t="s">
        <v>39066</v>
      </c>
      <c r="L4" s="37" t="str">
        <f>IFERROR(VLOOKUP(D4,DB!A:I,9,0),"")</f>
        <v>Latis</v>
      </c>
      <c r="M4" s="136"/>
    </row>
    <row r="5" spans="1:13" ht="15">
      <c r="A5" s="37"/>
      <c r="B5" s="37" t="str">
        <f>IFERROR(VLOOKUP(D5,DB!A:K,11,0),"")</f>
        <v/>
      </c>
      <c r="C5" s="37"/>
      <c r="D5" s="37"/>
      <c r="E5" s="37"/>
      <c r="F5" s="38"/>
      <c r="G5" s="39">
        <f ca="1">IFERROR(NOW()-F5,"-")</f>
        <v>45934.583303472224</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45934.583303472224</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45934.583303472224</v>
      </c>
      <c r="H7" s="38"/>
      <c r="I7" s="37" t="str">
        <f>IFERROR(VLOOKUP(D7,DB!A:F,6,0),"")</f>
        <v/>
      </c>
      <c r="J7" s="37" t="str">
        <f>IFERROR(VLOOKUP(D7,DB!A:G,7,0),"")</f>
        <v/>
      </c>
      <c r="K7" s="37"/>
      <c r="L7" s="37" t="str">
        <f>IFERROR(VLOOKUP(D7,DB!A:I,9,0),"")</f>
        <v/>
      </c>
      <c r="M7" s="136"/>
    </row>
    <row r="8" spans="1:13" ht="15">
      <c r="A8" s="37"/>
      <c r="B8" s="37" t="str">
        <f>IFERROR(VLOOKUP(D8,DB!A:K,11,0),"")</f>
        <v/>
      </c>
      <c r="C8" s="37"/>
      <c r="D8"/>
      <c r="E8" s="37"/>
      <c r="F8" s="38"/>
      <c r="G8" s="39">
        <f ca="1">IFERROR(NOW()-F8,"-")</f>
        <v>45934.583303472224</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45934.583303472224</v>
      </c>
      <c r="H9" s="38"/>
      <c r="I9" s="37" t="str">
        <f>IFERROR(VLOOKUP(D9,DB!A:F,6,0),"")</f>
        <v/>
      </c>
      <c r="J9" s="37" t="str">
        <f>IFERROR(VLOOKUP(D9,DB!A:G,7,0),"")</f>
        <v/>
      </c>
      <c r="K9" s="37"/>
      <c r="L9" s="37" t="str">
        <f>IFERROR(VLOOKUP(D9,DB!A:I,9,0),"")</f>
        <v/>
      </c>
      <c r="M9" s="136"/>
    </row>
    <row r="10" spans="1:13" ht="15">
      <c r="A10" s="37"/>
      <c r="B10" s="37" t="str">
        <f>IFERROR(VLOOKUP(D10,DB!A:K,11,0),"")</f>
        <v/>
      </c>
      <c r="C10" s="37"/>
      <c r="D10" s="137"/>
      <c r="E10" s="37"/>
      <c r="F10" s="38"/>
      <c r="G10" s="39">
        <f ca="1">IFERROR(NOW()-F10,"-")</f>
        <v>45934.583303472224</v>
      </c>
      <c r="H10" s="38"/>
      <c r="I10" s="37" t="str">
        <f>IFERROR(VLOOKUP(D10,DB!A:F,6,0),"")</f>
        <v/>
      </c>
      <c r="J10" s="37" t="str">
        <f>IFERROR(VLOOKUP(D10,DB!A:G,7,0),"")</f>
        <v/>
      </c>
      <c r="K10" s="37"/>
      <c r="L10" s="37" t="str">
        <f>IFERROR(VLOOKUP(D10,DB!A:I,9,0),"")</f>
        <v/>
      </c>
      <c r="M10" s="136"/>
    </row>
    <row r="11" spans="1:13" ht="15.75">
      <c r="A11" s="37"/>
      <c r="B11" s="37" t="str">
        <f>IFERROR(VLOOKUP(D11,DB!A:K,11,0),"")</f>
        <v/>
      </c>
      <c r="C11" s="37"/>
      <c r="D11" s="141"/>
      <c r="E11" s="37"/>
      <c r="F11" s="38"/>
      <c r="G11" s="39">
        <f ca="1">IFERROR(NOW()-F11,"-")</f>
        <v>45934.583303472224</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45934.583303472224</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45934.583303472224</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45934.583303472224</v>
      </c>
      <c r="H14" s="38"/>
      <c r="I14" s="37" t="str">
        <f>IFERROR(VLOOKUP(D14,DB!A:F,6,0),"")</f>
        <v/>
      </c>
      <c r="J14" s="37" t="str">
        <f>IFERROR(VLOOKUP(D14,DB!A:G,7,0),"")</f>
        <v/>
      </c>
      <c r="K14" s="37"/>
      <c r="L14" s="37" t="str">
        <f>IFERROR(VLOOKUP(D14,DB!A:I,9,0),"")</f>
        <v/>
      </c>
      <c r="M14" s="136"/>
    </row>
    <row r="15" spans="1:13" ht="15.75">
      <c r="A15" s="37"/>
      <c r="B15" s="37" t="str">
        <f>IFERROR(VLOOKUP(D15,DB!A:K,11,0),"")</f>
        <v/>
      </c>
      <c r="C15" s="37"/>
      <c r="D15" s="141"/>
      <c r="E15" s="37"/>
      <c r="F15" s="38"/>
      <c r="G15" s="39">
        <f ca="1">IFERROR(NOW()-F15,"-")</f>
        <v>45934.583303472224</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45934.583303472224</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45934.583303472224</v>
      </c>
      <c r="H17" s="38"/>
      <c r="I17" s="37" t="str">
        <f>IFERROR(VLOOKUP(D17,DB!A:F,6,0),"")</f>
        <v/>
      </c>
      <c r="J17" s="37" t="str">
        <f>IFERROR(VLOOKUP(D17,DB!A:G,7,0),"")</f>
        <v/>
      </c>
      <c r="K17" s="37"/>
      <c r="L17" s="37" t="str">
        <f>IFERROR(VLOOKUP(D17,DB!A:I,9,0),"")</f>
        <v/>
      </c>
      <c r="M17" s="136"/>
    </row>
    <row r="18" spans="1:13" ht="15">
      <c r="A18" s="37"/>
      <c r="B18" s="37" t="str">
        <f>IFERROR(VLOOKUP(D18,DB!A:K,11,0),"")</f>
        <v/>
      </c>
      <c r="C18" s="37"/>
      <c r="D18"/>
      <c r="E18" s="37"/>
      <c r="F18" s="38"/>
      <c r="G18" s="39">
        <f ca="1">IFERROR(NOW()-F18,"-")</f>
        <v>45934.583303472224</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45934.583303472224</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45934.583303472224</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45934.583303472224</v>
      </c>
      <c r="H21" s="38"/>
      <c r="I21" s="37" t="str">
        <f>IFERROR(VLOOKUP(D21,DB!A:F,6,0),"")</f>
        <v/>
      </c>
      <c r="J21" s="37" t="str">
        <f>IFERROR(VLOOKUP(D21,DB!A:G,7,0),"")</f>
        <v/>
      </c>
      <c r="K21" s="37"/>
      <c r="L21" s="37" t="str">
        <f>IFERROR(VLOOKUP(D21,DB!A:I,9,0),"")</f>
        <v/>
      </c>
      <c r="M21" s="136"/>
    </row>
    <row r="22" spans="1:13" ht="15">
      <c r="A22" s="92"/>
      <c r="B22" s="92" t="str">
        <f>IFERROR(VLOOKUP(D22,DB!A:K,11,0),"")</f>
        <v/>
      </c>
      <c r="C22" s="92"/>
      <c r="D22" s="92"/>
      <c r="E22" s="92"/>
      <c r="F22" s="134"/>
      <c r="G22" s="135">
        <f ca="1">IFERROR(NOW()-F22,"-")</f>
        <v>45934.583303472224</v>
      </c>
      <c r="H22" s="134"/>
      <c r="I22" s="92" t="str">
        <f>IFERROR(VLOOKUP(D22,DB!A:F,6,0),"")</f>
        <v/>
      </c>
      <c r="J22" s="92" t="str">
        <f>IFERROR(VLOOKUP(D22,DB!A:G,7,0),"")</f>
        <v/>
      </c>
      <c r="K22" s="92"/>
      <c r="L22" s="92" t="str">
        <f>IFERROR(VLOOKUP(D22,DB!A:I,9,0),"")</f>
        <v/>
      </c>
      <c r="M22" s="136"/>
    </row>
    <row r="23" spans="1:13" ht="15">
      <c r="A23" s="37"/>
      <c r="B23" s="37" t="str">
        <f>IFERROR(VLOOKUP(D23,DB!A:K,11,0),"")</f>
        <v/>
      </c>
      <c r="C23" s="37"/>
      <c r="D23" s="37"/>
      <c r="E23" s="37"/>
      <c r="F23" s="38"/>
      <c r="G23" s="39">
        <f ca="1">IFERROR(NOW()-F23,"-")</f>
        <v>45934.583303472224</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45934.583303472224</v>
      </c>
      <c r="H24" s="38"/>
      <c r="I24" s="37" t="str">
        <f>IFERROR(VLOOKUP(D24,DB!A:F,6,0),"")</f>
        <v/>
      </c>
      <c r="J24" s="37" t="str">
        <f>IFERROR(VLOOKUP(D24,DB!A:G,7,0),"")</f>
        <v/>
      </c>
      <c r="K24" s="37"/>
      <c r="L24" s="37" t="str">
        <f>IFERROR(VLOOKUP(D24,DB!A:I,9,0),"")</f>
        <v/>
      </c>
      <c r="M24" s="136"/>
    </row>
    <row r="25" spans="1:13" ht="15.75">
      <c r="A25" s="37"/>
      <c r="B25" s="37" t="str">
        <f>IFERROR(VLOOKUP(D25,DB!A:K,11,0),"")</f>
        <v/>
      </c>
      <c r="C25" s="37"/>
      <c r="D25" s="141"/>
      <c r="E25" s="37"/>
      <c r="F25" s="38"/>
      <c r="G25" s="39">
        <f ca="1">IFERROR(NOW()-F25,"-")</f>
        <v>45934.583303472224</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45934.583303472224</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45934.583303472224</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45934.583303472224</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45934.583303472224</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45934.583303472224</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45934.583303472224</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45934.583303472224</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45934.583303472224</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45934.583303472224</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45934.583303472224</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45934.583303472224</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45934.583303472224</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45934.583303472224</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45934.583303472224</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45934.583303472224</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45934.583303472224</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45934.583303472224</v>
      </c>
      <c r="H42" s="38"/>
      <c r="I42" s="37" t="str">
        <f>IFERROR(VLOOKUP(D42,DB!A:F,6,0),"")</f>
        <v/>
      </c>
      <c r="J42" s="37" t="str">
        <f>IFERROR(VLOOKUP(D42,DB!A:G,7,0),"")</f>
        <v/>
      </c>
      <c r="K42" s="37"/>
      <c r="L42" s="37" t="str">
        <f>IFERROR(VLOOKUP(D42,DB!A:I,9,0),"")</f>
        <v/>
      </c>
      <c r="M42" s="136"/>
    </row>
    <row r="43" spans="1:13" ht="15">
      <c r="A43" s="37"/>
      <c r="B43" s="37" t="str">
        <f>IFERROR(VLOOKUP(D43,DB!A:K,11,0),"")</f>
        <v/>
      </c>
      <c r="C43" s="37"/>
      <c r="D43"/>
      <c r="E43" s="37"/>
      <c r="F43" s="38"/>
      <c r="G43" s="39">
        <f ca="1">IFERROR(NOW()-F43,"-")</f>
        <v>45934.583303472224</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45934.583303472224</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45934.583303472224</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45934.583303472224</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45934.583303472224</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45934.583303472224</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45934.583303472224</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45934.583303472224</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45934.583303472224</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45934.583303472224</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45934.583303472224</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45934.583303472224</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45934.583303472224</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45934.583303472224</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45934.583303472224</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45934.583303472224</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45934.583303472224</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45934.583303472224</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45934.583303472224</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45934.583303472224</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45934.583303472224</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45934.583303472224</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45934.583303472224</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45934.583303472224</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45934.583303472224</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45934.583303472224</v>
      </c>
      <c r="H68" s="38"/>
      <c r="I68" s="37" t="str">
        <f>IFERROR(VLOOKUP(D68,DB!A:F,6,0),"")</f>
        <v/>
      </c>
      <c r="J68" s="37" t="str">
        <f>IFERROR(VLOOKUP(D68,DB!A:G,7,0),"")</f>
        <v/>
      </c>
      <c r="K68" s="37"/>
      <c r="L68" s="37" t="str">
        <f>IFERROR(VLOOKUP(D68,DB!A:I,9,0),"")</f>
        <v/>
      </c>
      <c r="M68" s="136"/>
    </row>
    <row r="69" spans="1:13" ht="15">
      <c r="A69" s="92"/>
      <c r="B69" s="92" t="str">
        <f>IFERROR(VLOOKUP(D69,DB!A:K,11,0),"")</f>
        <v/>
      </c>
      <c r="C69" s="92"/>
      <c r="D69" s="92"/>
      <c r="E69" s="92"/>
      <c r="F69" s="134"/>
      <c r="G69" s="135">
        <f ca="1">IFERROR(NOW()-F69,"-")</f>
        <v>45934.583303472224</v>
      </c>
      <c r="H69" s="134"/>
      <c r="I69" s="92" t="str">
        <f>IFERROR(VLOOKUP(D69,DB!A:F,6,0),"")</f>
        <v/>
      </c>
      <c r="J69" s="92" t="str">
        <f>IFERROR(VLOOKUP(D69,DB!A:G,7,0),"")</f>
        <v/>
      </c>
      <c r="K69" s="92"/>
      <c r="L69" s="92" t="str">
        <f>IFERROR(VLOOKUP(D69,DB!A:I,9,0),"")</f>
        <v/>
      </c>
      <c r="M69" s="136"/>
    </row>
    <row r="70" spans="1:13" ht="15">
      <c r="A70" s="92"/>
      <c r="B70" s="92" t="str">
        <f>IFERROR(VLOOKUP(D70,DB!A:K,11,0),"")</f>
        <v/>
      </c>
      <c r="C70" s="92"/>
      <c r="D70" s="92"/>
      <c r="E70" s="92"/>
      <c r="F70" s="134"/>
      <c r="G70" s="135">
        <f ca="1">IFERROR(NOW()-F70,"-")</f>
        <v>45934.583303472224</v>
      </c>
      <c r="H70" s="134"/>
      <c r="I70" s="92" t="str">
        <f>IFERROR(VLOOKUP(D70,DB!A:F,6,0),"")</f>
        <v/>
      </c>
      <c r="J70" s="92" t="str">
        <f>IFERROR(VLOOKUP(D70,DB!A:G,7,0),"")</f>
        <v/>
      </c>
      <c r="K70" s="92"/>
      <c r="L70" s="92" t="str">
        <f>IFERROR(VLOOKUP(D70,DB!A:I,9,0),"")</f>
        <v/>
      </c>
    </row>
    <row r="71" spans="1:13" ht="15">
      <c r="A71" s="37"/>
      <c r="B71" s="37" t="str">
        <f>IFERROR(VLOOKUP(D71,DB!A:K,11,0),"")</f>
        <v/>
      </c>
      <c r="C71" s="37"/>
      <c r="D71" s="37"/>
      <c r="E71" s="37"/>
      <c r="F71" s="38"/>
      <c r="G71" s="39">
        <f ca="1">IFERROR(NOW()-F71,"-")</f>
        <v>45934.583303472224</v>
      </c>
      <c r="H71" s="38"/>
      <c r="I71" s="37" t="str">
        <f>IFERROR(VLOOKUP(D71,DB!A:F,6,0),"")</f>
        <v/>
      </c>
      <c r="J71" s="37" t="str">
        <f>IFERROR(VLOOKUP(D71,DB!A:G,7,0),"")</f>
        <v/>
      </c>
      <c r="K71" s="37"/>
      <c r="L71" s="37" t="str">
        <f>IFERROR(VLOOKUP(D71,DB!A:I,9,0),"")</f>
        <v/>
      </c>
    </row>
    <row r="72" spans="1:13" ht="15">
      <c r="A72" s="37"/>
      <c r="B72" s="37" t="str">
        <f>IFERROR(VLOOKUP(D72,DB!A:K,11,0),"")</f>
        <v/>
      </c>
      <c r="C72" s="37"/>
      <c r="D72" s="37"/>
      <c r="E72" s="37"/>
      <c r="F72" s="38"/>
      <c r="G72" s="39">
        <f ca="1">IFERROR(NOW()-F72,"-")</f>
        <v>45934.583303472224</v>
      </c>
      <c r="H72" s="38"/>
      <c r="I72" s="37" t="str">
        <f>IFERROR(VLOOKUP(D72,DB!A:F,6,0),"")</f>
        <v/>
      </c>
      <c r="J72" s="37" t="str">
        <f>IFERROR(VLOOKUP(D72,DB!A:G,7,0),"")</f>
        <v/>
      </c>
      <c r="K72" s="37"/>
      <c r="L72" s="37" t="str">
        <f>IFERROR(VLOOKUP(D72,DB!A:I,9,0),"")</f>
        <v/>
      </c>
    </row>
    <row r="73" spans="1:13" ht="15">
      <c r="A73" s="37"/>
      <c r="B73" s="37" t="str">
        <f>IFERROR(VLOOKUP(D73,DB!A:K,11,0),"")</f>
        <v/>
      </c>
      <c r="C73" s="37"/>
      <c r="D73" s="37"/>
      <c r="E73" s="37"/>
      <c r="F73" s="38"/>
      <c r="G73" s="39">
        <f ca="1">IFERROR(NOW()-F73,"-")</f>
        <v>45934.583303472224</v>
      </c>
      <c r="H73" s="38"/>
      <c r="I73" s="37" t="str">
        <f>IFERROR(VLOOKUP(D73,DB!A:F,6,0),"")</f>
        <v/>
      </c>
      <c r="J73" s="37" t="str">
        <f>IFERROR(VLOOKUP(D73,DB!A:G,7,0),"")</f>
        <v/>
      </c>
      <c r="K73" s="37"/>
      <c r="L73" s="37" t="str">
        <f>IFERROR(VLOOKUP(D73,DB!A:I,9,0),"")</f>
        <v/>
      </c>
    </row>
    <row r="74" spans="1:13" ht="15">
      <c r="A74" s="37"/>
      <c r="B74" s="37" t="str">
        <f>IFERROR(VLOOKUP(D74,DB!A:K,11,0),"")</f>
        <v/>
      </c>
      <c r="C74" s="37"/>
      <c r="D74" s="37"/>
      <c r="E74" s="37"/>
      <c r="F74" s="38"/>
      <c r="G74" s="39">
        <f ca="1">IFERROR(NOW()-F74,"-")</f>
        <v>45934.583303472224</v>
      </c>
      <c r="H74" s="38"/>
      <c r="I74" s="37" t="str">
        <f>IFERROR(VLOOKUP(D74,DB!A:F,6,0),"")</f>
        <v/>
      </c>
      <c r="J74" s="37" t="str">
        <f>IFERROR(VLOOKUP(D74,DB!A:G,7,0),"")</f>
        <v/>
      </c>
      <c r="K74" s="37"/>
      <c r="L74" s="37" t="str">
        <f>IFERROR(VLOOKUP(D74,DB!A:I,9,0),"")</f>
        <v/>
      </c>
    </row>
    <row r="75" spans="1:13" ht="15">
      <c r="A75" s="37"/>
      <c r="B75" s="37" t="str">
        <f>IFERROR(VLOOKUP(D75,DB!A:K,11,0),"")</f>
        <v/>
      </c>
      <c r="C75" s="37"/>
      <c r="D75" s="37"/>
      <c r="E75" s="37"/>
      <c r="F75" s="38"/>
      <c r="G75" s="39">
        <f ca="1">IFERROR(NOW()-F75,"-")</f>
        <v>45934.583303472224</v>
      </c>
      <c r="H75" s="38"/>
      <c r="I75" s="37" t="str">
        <f>IFERROR(VLOOKUP(D75,DB!A:F,6,0),"")</f>
        <v/>
      </c>
      <c r="J75" s="37" t="str">
        <f>IFERROR(VLOOKUP(D75,DB!A:G,7,0),"")</f>
        <v/>
      </c>
      <c r="K75" s="37"/>
      <c r="L75" s="37" t="str">
        <f>IFERROR(VLOOKUP(D75,DB!A:I,9,0),"")</f>
        <v/>
      </c>
    </row>
    <row r="76" spans="1:13" ht="15">
      <c r="A76" s="37"/>
      <c r="B76" s="37" t="str">
        <f>IFERROR(VLOOKUP(D76,DB!A:K,11,0),"")</f>
        <v/>
      </c>
      <c r="C76" s="37"/>
      <c r="D76" s="37"/>
      <c r="E76" s="37"/>
      <c r="F76" s="38"/>
      <c r="G76" s="39">
        <f ca="1">IFERROR(NOW()-F76,"-")</f>
        <v>45934.583303472224</v>
      </c>
      <c r="H76" s="38"/>
      <c r="I76" s="37" t="str">
        <f>IFERROR(VLOOKUP(D76,DB!A:F,6,0),"")</f>
        <v/>
      </c>
      <c r="J76" s="37" t="str">
        <f>IFERROR(VLOOKUP(D76,DB!A:G,7,0),"")</f>
        <v/>
      </c>
      <c r="K76" s="37"/>
      <c r="L76" s="37" t="str">
        <f>IFERROR(VLOOKUP(D76,DB!A:I,9,0),"")</f>
        <v/>
      </c>
    </row>
    <row r="77" spans="1:13" ht="15">
      <c r="A77" s="37"/>
      <c r="B77" s="37" t="str">
        <f>IFERROR(VLOOKUP(D77,DB!A:K,11,0),"")</f>
        <v/>
      </c>
      <c r="C77" s="37"/>
      <c r="D77" s="37"/>
      <c r="E77" s="37"/>
      <c r="F77" s="38"/>
      <c r="G77" s="39">
        <f ca="1">IFERROR(NOW()-F77,"-")</f>
        <v>45934.583303472224</v>
      </c>
      <c r="H77" s="38"/>
      <c r="I77" s="37" t="str">
        <f>IFERROR(VLOOKUP(D77,DB!A:F,6,0),"")</f>
        <v/>
      </c>
      <c r="J77" s="37" t="str">
        <f>IFERROR(VLOOKUP(D77,DB!A:G,7,0),"")</f>
        <v/>
      </c>
      <c r="K77" s="37"/>
      <c r="L77" s="37" t="str">
        <f>IFERROR(VLOOKUP(D77,DB!A:I,9,0),"")</f>
        <v/>
      </c>
    </row>
    <row r="78" spans="1:13" ht="15">
      <c r="A78" s="37"/>
      <c r="B78" s="37" t="str">
        <f>IFERROR(VLOOKUP(D78,DB!A:K,11,0),"")</f>
        <v/>
      </c>
      <c r="C78" s="37"/>
      <c r="D78" s="37"/>
      <c r="E78" s="37"/>
      <c r="F78" s="38"/>
      <c r="G78" s="39">
        <f ca="1">IFERROR(NOW()-F78,"-")</f>
        <v>45934.583303472224</v>
      </c>
      <c r="H78" s="38"/>
      <c r="I78" s="37" t="str">
        <f>IFERROR(VLOOKUP(D78,DB!A:F,6,0),"")</f>
        <v/>
      </c>
      <c r="J78" s="37" t="str">
        <f>IFERROR(VLOOKUP(D78,DB!A:G,7,0),"")</f>
        <v/>
      </c>
      <c r="K78" s="37"/>
      <c r="L78" s="37" t="str">
        <f>IFERROR(VLOOKUP(D78,DB!A:I,9,0),"")</f>
        <v/>
      </c>
    </row>
    <row r="79" spans="1:13" ht="15">
      <c r="A79" s="37"/>
      <c r="B79" s="37" t="str">
        <f>IFERROR(VLOOKUP(D79,DB!A:K,11,0),"")</f>
        <v/>
      </c>
      <c r="C79" s="37"/>
      <c r="D79" s="37"/>
      <c r="E79" s="37"/>
      <c r="F79" s="38"/>
      <c r="G79" s="39">
        <f ca="1">IFERROR(NOW()-F79,"-")</f>
        <v>45934.583303472224</v>
      </c>
      <c r="H79" s="38"/>
      <c r="I79" s="37" t="str">
        <f>IFERROR(VLOOKUP(D79,DB!A:F,6,0),"")</f>
        <v/>
      </c>
      <c r="J79" s="37" t="str">
        <f>IFERROR(VLOOKUP(D79,DB!A:G,7,0),"")</f>
        <v/>
      </c>
      <c r="K79" s="37"/>
      <c r="L79" s="37" t="str">
        <f>IFERROR(VLOOKUP(D79,DB!A:I,9,0),"")</f>
        <v/>
      </c>
    </row>
    <row r="80" spans="1:13" ht="15">
      <c r="A80" s="37"/>
      <c r="B80" s="37" t="str">
        <f>IFERROR(VLOOKUP(D80,DB!A:K,11,0),"")</f>
        <v/>
      </c>
      <c r="C80" s="37"/>
      <c r="D80" s="37"/>
      <c r="E80" s="37"/>
      <c r="F80" s="38"/>
      <c r="G80" s="39">
        <f ca="1">IFERROR(NOW()-F80,"-")</f>
        <v>45934.583303472224</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45934.583303472224</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45934.583303472224</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45934.583303472224</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45934.583303472224</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45934.583303472224</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45934.583303472224</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45934.583303472224</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45934.583303472224</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45934.583303472224</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45934.583303472224</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45934.583303472224</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45934.583303472224</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45934.583303472224</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45934.583303472224</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45934.583303472224</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45934.583303472224</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45934.583303472224</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45934.583303472224</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45934.583303472224</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45934.583303472224</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45934.583303472224</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45934.583303472224</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45934.583303472224</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45934.583303472224</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45934.583303472224</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45934.583303472224</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45934.583303472224</v>
      </c>
      <c r="H107" s="38"/>
      <c r="I107" s="37" t="str">
        <f>IFERROR(VLOOKUP(D107,DB!A:F,6,0),"")</f>
        <v/>
      </c>
      <c r="J107" s="37" t="str">
        <f>IFERROR(VLOOKUP(D107,DB!A:G,7,0),"")</f>
        <v/>
      </c>
      <c r="K107" s="37"/>
      <c r="L107" s="37" t="str">
        <f>IFERROR(VLOOKUP(D107,DB!A:I,9,0),"")</f>
        <v/>
      </c>
    </row>
    <row r="108" spans="1:12" ht="15">
      <c r="A108" s="92"/>
      <c r="B108" s="92" t="str">
        <f>IFERROR(VLOOKUP(D108,DB!A:K,11,0),"")</f>
        <v/>
      </c>
      <c r="C108" s="92"/>
      <c r="D108" s="92"/>
      <c r="E108" s="92"/>
      <c r="F108" s="134"/>
      <c r="G108" s="135">
        <f ca="1">IFERROR(NOW()-F108,"-")</f>
        <v>45934.583303472224</v>
      </c>
      <c r="H108" s="134"/>
      <c r="I108" s="92" t="str">
        <f>IFERROR(VLOOKUP(D108,DB!A:F,6,0),"")</f>
        <v/>
      </c>
      <c r="J108" s="92" t="str">
        <f>IFERROR(VLOOKUP(D108,DB!A:G,7,0),"")</f>
        <v/>
      </c>
      <c r="K108" s="92"/>
      <c r="L108" s="92" t="str">
        <f>IFERROR(VLOOKUP(D108,DB!A:I,9,0),"")</f>
        <v/>
      </c>
    </row>
    <row r="109" spans="1:12" ht="15">
      <c r="A109" s="37"/>
      <c r="B109" s="37" t="str">
        <f>IFERROR(VLOOKUP(D109,DB!A:K,11,0),"")</f>
        <v/>
      </c>
      <c r="C109" s="37"/>
      <c r="D109" s="37"/>
      <c r="E109" s="37"/>
      <c r="F109" s="38"/>
      <c r="G109" s="39">
        <f ca="1">IFERROR(NOW()-F109,"-")</f>
        <v>45934.583303472224</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45934.583303472224</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45934.583303472224</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45934.583303472224</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45934.583303472224</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45934.583303472224</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45934.583303472224</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45934.583303472224</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45934.583303472224</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45934.583303472224</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45934.583303472224</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45934.583303472224</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45934.583303472224</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45934.583303472224</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45934.583303472224</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45934.583303472224</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45934.583303472224</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45934.583303472224</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45934.583303472224</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45934.583303472224</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45934.583303472224</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45934.583303472224</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45934.583303472224</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45934.583303472224</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45934.583303472224</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45934.583303472224</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45934.583303472224</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45934.583303472224</v>
      </c>
      <c r="H136" s="38"/>
      <c r="I136" s="37" t="str">
        <f>IFERROR(VLOOKUP(D136,DB!A:F,6,0),"")</f>
        <v/>
      </c>
      <c r="J136" s="37" t="str">
        <f>IFERROR(VLOOKUP(D136,DB!A:G,7,0),"")</f>
        <v/>
      </c>
      <c r="K136" s="37"/>
      <c r="L136" s="37" t="str">
        <f>IFERROR(VLOOKUP(D136,DB!A:I,9,0),"")</f>
        <v/>
      </c>
    </row>
    <row r="137" spans="1:12" ht="15">
      <c r="A137" s="92"/>
      <c r="B137" s="92" t="str">
        <f>IFERROR(VLOOKUP(D137,DB!A:K,11,0),"")</f>
        <v/>
      </c>
      <c r="C137" s="92"/>
      <c r="D137" s="92"/>
      <c r="E137" s="92"/>
      <c r="F137" s="134"/>
      <c r="G137" s="135">
        <f ca="1">IFERROR(NOW()-F137,"-")</f>
        <v>45934.583303472224</v>
      </c>
      <c r="H137" s="134"/>
      <c r="I137" s="92" t="str">
        <f>IFERROR(VLOOKUP(D137,DB!A:F,6,0),"")</f>
        <v/>
      </c>
      <c r="J137" s="92" t="str">
        <f>IFERROR(VLOOKUP(D137,DB!A:G,7,0),"")</f>
        <v/>
      </c>
      <c r="K137" s="92"/>
      <c r="L137" s="92" t="str">
        <f>IFERROR(VLOOKUP(D137,DB!A:I,9,0),"")</f>
        <v/>
      </c>
    </row>
    <row r="138" spans="1:12" ht="15">
      <c r="A138" s="37"/>
      <c r="B138" s="37" t="str">
        <f>IFERROR(VLOOKUP(D138,DB!A:K,11,0),"")</f>
        <v/>
      </c>
      <c r="C138" s="37"/>
      <c r="D138" s="37"/>
      <c r="E138" s="37"/>
      <c r="F138" s="38"/>
      <c r="G138" s="39">
        <f ca="1">IFERROR(NOW()-F138,"-")</f>
        <v>45934.583303472224</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45934.583303472224</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45934.583303472224</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45934.583303472224</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45934.583303472224</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45934.583303472224</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45934.583303472224</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45934.583303472224</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45934.583303472224</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45934.583303472224</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45934.583303472224</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45934.583303472224</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45934.583303472224</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45934.583303472224</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45934.583303472224</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45934.583303472224</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45934.583303472224</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45934.583303472224</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45934.583303472224</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45934.583303472224</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45934.583303472224</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45934.583303472224</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45934.583303472224</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45934.583303472224</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45934.583303472224</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45934.583303472224</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45934.583303472224</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45934.583303472224</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45934.583303472224</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45934.583303472224</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45934.583303472224</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45934.583303472224</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45934.583303472224</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45934.583303472224</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45934.583303472224</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45934.583303472224</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45934.583303472224</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45934.583303472224</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45934.583303472224</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45934.583303472224</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45934.583303472224</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45934.583303472224</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45934.583303472224</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45934.583303472224</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45934.583303472224</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45934.583303472224</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45934.583303472224</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45934.583303472224</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45934.583303472224</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45934.583303472224</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45934.583303472224</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45934.583303472224</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45934.583303472224</v>
      </c>
      <c r="H190" s="38"/>
      <c r="I190" s="37" t="str">
        <f>IFERROR(VLOOKUP(D190,DB!A:F,6,0),"")</f>
        <v/>
      </c>
      <c r="J190" s="37" t="str">
        <f>IFERROR(VLOOKUP(D190,DB!A:G,7,0),"")</f>
        <v/>
      </c>
      <c r="K190" s="37"/>
      <c r="L190" s="37" t="str">
        <f>IFERROR(VLOOKUP(D190,DB!A:I,9,0),"")</f>
        <v/>
      </c>
    </row>
    <row r="191" spans="1:12" ht="15">
      <c r="A191" s="92"/>
      <c r="B191" s="92" t="str">
        <f>IFERROR(VLOOKUP(D191,DB!A:K,11,0),"")</f>
        <v/>
      </c>
      <c r="C191" s="92"/>
      <c r="D191" s="92"/>
      <c r="E191" s="92"/>
      <c r="F191" s="134"/>
      <c r="G191" s="135">
        <f ca="1">IFERROR(NOW()-F191,"-")</f>
        <v>45934.583303472224</v>
      </c>
      <c r="H191" s="134"/>
      <c r="I191" s="92" t="str">
        <f>IFERROR(VLOOKUP(D191,DB!A:F,6,0),"")</f>
        <v/>
      </c>
      <c r="J191" s="92" t="str">
        <f>IFERROR(VLOOKUP(D191,DB!A:G,7,0),"")</f>
        <v/>
      </c>
      <c r="K191" s="92"/>
      <c r="L191" s="92" t="str">
        <f>IFERROR(VLOOKUP(D191,DB!A:I,9,0),"")</f>
        <v/>
      </c>
    </row>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6" ht="15"/>
    <row r="447" ht="15"/>
    <row r="448" ht="15"/>
    <row r="449" ht="15"/>
    <row r="450" ht="15"/>
    <row r="451" ht="15"/>
    <row r="452" ht="15"/>
    <row r="453" ht="15"/>
    <row r="454" ht="15"/>
    <row r="455" ht="15"/>
    <row r="456" ht="15"/>
    <row r="457" ht="15"/>
    <row r="458" ht="15"/>
    <row r="459" ht="15"/>
    <row r="461" ht="15"/>
    <row r="462" ht="15"/>
    <row r="463" ht="15"/>
    <row r="464" ht="15"/>
    <row r="465" ht="15"/>
    <row r="466" ht="15"/>
    <row r="468" ht="15"/>
    <row r="469" ht="15"/>
    <row r="470" ht="15"/>
    <row r="471" ht="15"/>
    <row r="472" ht="15"/>
    <row r="473" ht="15"/>
    <row r="474" ht="15"/>
    <row r="475"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10" ht="15"/>
    <row r="511" ht="15"/>
    <row r="512" ht="15"/>
    <row r="513" ht="15"/>
    <row r="514" ht="15"/>
    <row r="515" ht="15"/>
    <row r="516" ht="15"/>
    <row r="517" ht="15"/>
    <row r="518" ht="15"/>
    <row r="519" ht="15"/>
    <row r="521" ht="15"/>
    <row r="522" ht="15"/>
    <row r="523" ht="15"/>
    <row r="526" ht="15"/>
    <row r="527" ht="15"/>
    <row r="528" ht="15"/>
    <row r="529"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1" ht="15"/>
    <row r="842" ht="15"/>
    <row r="843" ht="15"/>
    <row r="844" ht="15"/>
    <row r="845" ht="15"/>
    <row r="846" ht="15"/>
    <row r="850" ht="15"/>
    <row r="851" ht="15"/>
    <row r="861" ht="15"/>
    <row r="866" ht="15"/>
    <row r="877" ht="15"/>
    <row r="878" ht="15"/>
    <row r="885" ht="15"/>
    <row r="886" ht="15"/>
    <row r="890" ht="15"/>
    <row r="891" ht="15"/>
    <row r="892" ht="15"/>
    <row r="899" ht="15"/>
    <row r="900" ht="15"/>
    <row r="901" ht="15"/>
    <row r="902" ht="15"/>
    <row r="904" ht="15"/>
    <row r="905" ht="15"/>
    <row r="906" ht="15"/>
    <row r="909" ht="15"/>
    <row r="910" ht="15"/>
    <row r="911" ht="15"/>
    <row r="912" ht="15"/>
    <row r="914" ht="15"/>
    <row r="915" ht="15"/>
    <row r="916" ht="15"/>
    <row r="917" ht="15"/>
    <row r="918" ht="15"/>
    <row r="919" ht="15"/>
    <row r="921" ht="15"/>
    <row r="922" ht="15"/>
    <row r="924" ht="15"/>
    <row r="925" ht="15"/>
    <row r="927" ht="15"/>
    <row r="928" ht="15"/>
    <row r="929" ht="15"/>
    <row r="931" ht="15"/>
    <row r="932" ht="15"/>
    <row r="933" ht="15"/>
    <row r="934" ht="15"/>
    <row r="935" ht="15"/>
    <row r="939" ht="15"/>
    <row r="940" ht="15"/>
    <row r="941" ht="15"/>
    <row r="942" ht="15"/>
    <row r="945" ht="15"/>
    <row r="946" ht="15"/>
    <row r="949" ht="15"/>
    <row r="990" ht="15"/>
    <row r="991" ht="15"/>
    <row r="994" ht="15"/>
    <row r="995" ht="15"/>
    <row r="1002" ht="15"/>
    <row r="1003" ht="15"/>
    <row r="1006" ht="15"/>
    <row r="1008" ht="15"/>
    <row r="1010" ht="15"/>
    <row r="1011" ht="15"/>
    <row r="1012" ht="15"/>
    <row r="1015" ht="15"/>
    <row r="1016" ht="15"/>
    <row r="1018" ht="15"/>
    <row r="1021" ht="15"/>
    <row r="1022" ht="15"/>
    <row r="1024" ht="15"/>
    <row r="1025" ht="15"/>
    <row r="1026" ht="15"/>
    <row r="1027" ht="15"/>
    <row r="1028" ht="15"/>
    <row r="1031" ht="15"/>
    <row r="1032" ht="15"/>
    <row r="1033" ht="15"/>
    <row r="1034" ht="15"/>
    <row r="1035" ht="15"/>
    <row r="1036" ht="15"/>
    <row r="1038" ht="15"/>
    <row r="1040" ht="15"/>
    <row r="1042" ht="15"/>
    <row r="1043" ht="15"/>
    <row r="1044" ht="15"/>
    <row r="1046" ht="15"/>
    <row r="1047" ht="15"/>
    <row r="1048" ht="15"/>
    <row r="1049" ht="15"/>
    <row r="1050" ht="15"/>
    <row r="1051" ht="15"/>
    <row r="1052" ht="15"/>
    <row r="1054" ht="15"/>
    <row r="1055" ht="15"/>
    <row r="1056" ht="15"/>
    <row r="1061" ht="15"/>
    <row r="1062" ht="15"/>
    <row r="1066" ht="15"/>
    <row r="1067" ht="15"/>
    <row r="1068" ht="15"/>
    <row r="1071" ht="15"/>
    <row r="1073" ht="15"/>
    <row r="1077" ht="15"/>
    <row r="1081" ht="15"/>
    <row r="1087" ht="15"/>
    <row r="1088" ht="15"/>
    <row r="1090" ht="15"/>
    <row r="1091" ht="15"/>
    <row r="1093" ht="15"/>
    <row r="1096" ht="15"/>
    <row r="1097" ht="15"/>
    <row r="1099" ht="15"/>
    <row r="1101" ht="15"/>
    <row r="1103" ht="15"/>
    <row r="1105" ht="15"/>
    <row r="1106" ht="15"/>
    <row r="1107" ht="15"/>
    <row r="1109" ht="15"/>
    <row r="1110" ht="15"/>
    <row r="1111" ht="15"/>
    <row r="1112" ht="15"/>
    <row r="1115" ht="15"/>
    <row r="1289" ht="15"/>
    <row r="1290" ht="15"/>
    <row r="1300" ht="15"/>
    <row r="1301" ht="15"/>
    <row r="1302" ht="15"/>
    <row r="1308" ht="15"/>
    <row r="1309" ht="15"/>
    <row r="1310" ht="15"/>
    <row r="1311" ht="15"/>
    <row r="1313" ht="15"/>
    <row r="1316" ht="15"/>
    <row r="1317" ht="15"/>
    <row r="1318" ht="15"/>
    <row r="1319" ht="15"/>
    <row r="1321" ht="15"/>
    <row r="1322" ht="15"/>
    <row r="1324" ht="15"/>
    <row r="1325" ht="15"/>
    <row r="1326" ht="15"/>
    <row r="1327" ht="15"/>
    <row r="1329" ht="15"/>
    <row r="1330" ht="15"/>
    <row r="1331" ht="15"/>
    <row r="1334" ht="15"/>
    <row r="1335" ht="15"/>
    <row r="1338" ht="15"/>
    <row r="1339" ht="15"/>
    <row r="1340" ht="15"/>
    <row r="1341" ht="15"/>
    <row r="1342" ht="15"/>
    <row r="1343" ht="15"/>
    <row r="1344" ht="15"/>
    <row r="1345" ht="15"/>
    <row r="1347" ht="15"/>
    <row r="1349" ht="15"/>
    <row r="1350" ht="15"/>
    <row r="1351" ht="15"/>
    <row r="1354" ht="15"/>
    <row r="1364" ht="15"/>
    <row r="1367" ht="15"/>
    <row r="1368" ht="15"/>
    <row r="1372" ht="15"/>
    <row r="1376" ht="15"/>
    <row r="1379" ht="15"/>
    <row r="1381" ht="15"/>
    <row r="1382" ht="15"/>
    <row r="1384" ht="15"/>
    <row r="1386" ht="15"/>
  </sheetData>
  <dataValidations count="2">
    <dataValidation allowBlank="1" showInputMessage="1" showErrorMessage="1" sqref="E1" xr:uid="{920C6338-E771-4DAE-8C89-92A9093EA4DE}"/>
    <dataValidation type="list" allowBlank="1" showInputMessage="1" showErrorMessage="1" sqref="E2:E19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7"/>
  <sheetViews>
    <sheetView workbookViewId="0">
      <selection activeCell="D7" sqref="D6:D7"/>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39067</v>
      </c>
      <c r="B2" s="137" t="s">
        <v>5398</v>
      </c>
      <c r="C2" s="137">
        <v>1</v>
      </c>
      <c r="D2" s="137" t="s">
        <v>32861</v>
      </c>
      <c r="E2" s="137" t="s">
        <v>39068</v>
      </c>
      <c r="F2" s="138">
        <v>45933.880972222221</v>
      </c>
      <c r="G2" s="139">
        <f ca="1">IFERROR(NOW()-F2,"-")</f>
        <v>0.70233125000231666</v>
      </c>
      <c r="H2" s="140">
        <v>45929.455266203702</v>
      </c>
      <c r="I2" s="137" t="str">
        <f>IFERROR(VLOOKUP(D2,DB!A:F,6,0),"")</f>
        <v>SCECO</v>
      </c>
      <c r="J2" s="137" t="str">
        <f>IFERROR(VLOOKUP(D2,DB!A:G,7,0),"")</f>
        <v>In progress</v>
      </c>
      <c r="K2" s="137" t="s">
        <v>39069</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39070</v>
      </c>
      <c r="B3" s="137" t="s">
        <v>5398</v>
      </c>
      <c r="C3" s="137">
        <v>1</v>
      </c>
      <c r="D3" s="137" t="s">
        <v>34463</v>
      </c>
      <c r="E3" s="137" t="s">
        <v>39068</v>
      </c>
      <c r="F3" s="138">
        <v>45926.772847222222</v>
      </c>
      <c r="G3" s="139">
        <f ca="1">IFERROR(NOW()-F3,"-")</f>
        <v>7.8104562500011525</v>
      </c>
      <c r="H3" s="140">
        <v>45927.449074074102</v>
      </c>
      <c r="I3" s="137" t="str">
        <f>IFERROR(VLOOKUP(D3,DB!A:F,6,0),"")</f>
        <v>SCECO</v>
      </c>
      <c r="J3" s="137" t="str">
        <f>IFERROR(VLOOKUP(D3,DB!A:G,7,0),"")</f>
        <v>Weak</v>
      </c>
      <c r="K3" s="137" t="s">
        <v>39069</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39071</v>
      </c>
      <c r="B4" s="137" t="s">
        <v>5398</v>
      </c>
      <c r="C4" s="137">
        <v>1</v>
      </c>
      <c r="D4" s="137" t="s">
        <v>33408</v>
      </c>
      <c r="E4" s="137" t="s">
        <v>38964</v>
      </c>
      <c r="F4" s="138">
        <v>45932.818645833337</v>
      </c>
      <c r="G4" s="139">
        <f ca="1">IFERROR(NOW()-F4,"-")</f>
        <v>1.7646576388870017</v>
      </c>
      <c r="H4" s="140">
        <v>45931.969363425924</v>
      </c>
      <c r="I4" s="137" t="str">
        <f>IFERROR(VLOOKUP(D4,DB!A:F,6,0),"")</f>
        <v>SCECO</v>
      </c>
      <c r="J4" s="137" t="str">
        <f>IFERROR(VLOOKUP(D4,DB!A:G,7,0),"")</f>
        <v>Dead</v>
      </c>
      <c r="K4" s="137" t="s">
        <v>39069</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39072</v>
      </c>
      <c r="B5" s="137" t="str">
        <f>IFERROR(VLOOKUP(D5,DB!A:K,11,0),"")</f>
        <v>R6</v>
      </c>
      <c r="C5" s="137">
        <v>1</v>
      </c>
      <c r="D5" s="137" t="s">
        <v>33684</v>
      </c>
      <c r="E5" s="137" t="s">
        <v>38964</v>
      </c>
      <c r="F5" s="140">
        <v>45933.705324074072</v>
      </c>
      <c r="G5" s="139">
        <f ca="1">IFERROR(NOW()-F5,"-")</f>
        <v>0.87797939815209247</v>
      </c>
      <c r="H5" s="140">
        <v>45933.228229166663</v>
      </c>
      <c r="I5" s="137" t="str">
        <f>IFERROR(VLOOKUP(D5,DB!A:F,6,0),"")</f>
        <v>SCECO</v>
      </c>
      <c r="J5" s="137" t="str">
        <f>IFERROR(VLOOKUP(D5,DB!A:G,7,0),"")</f>
        <v>Weak</v>
      </c>
      <c r="K5" s="137" t="s">
        <v>39073</v>
      </c>
      <c r="L5" s="137" t="str">
        <f>IFERROR(VLOOKUP(D5,DB!A:I,9,0),"")</f>
        <v>Latis</v>
      </c>
    </row>
    <row r="6" spans="1:16383" ht="31.5" customHeight="1">
      <c r="A6" s="121" t="s">
        <v>39074</v>
      </c>
      <c r="B6" s="137" t="str">
        <f>IFERROR(VLOOKUP(D6,DB!A:K,11,0),"")</f>
        <v>R6</v>
      </c>
      <c r="C6" s="137">
        <v>1</v>
      </c>
      <c r="D6" s="137" t="s">
        <v>34597</v>
      </c>
      <c r="E6" s="137" t="s">
        <v>38964</v>
      </c>
      <c r="F6" s="140">
        <v>45934.555856481478</v>
      </c>
      <c r="G6" s="139">
        <f ca="1">IFERROR(NOW()-F6,"-")</f>
        <v>2.7446990745374933E-2</v>
      </c>
      <c r="H6" s="140">
        <v>45934.572453703702</v>
      </c>
      <c r="I6" s="137" t="str">
        <f>IFERROR(VLOOKUP(D6,DB!A:F,6,0),"")</f>
        <v>Generator-SG</v>
      </c>
      <c r="J6" s="137" t="str">
        <f>IFERROR(VLOOKUP(D6,DB!A:G,7,0),"")</f>
        <v>Vandalized</v>
      </c>
      <c r="K6" s="137" t="s">
        <v>39075</v>
      </c>
      <c r="L6" s="137" t="str">
        <f>IFERROR(VLOOKUP(D6,DB!A:I,9,0),"")</f>
        <v>Latis</v>
      </c>
      <c r="M6" s="137"/>
    </row>
    <row r="7" spans="1:16383" ht="31.5" customHeight="1">
      <c r="A7" s="121"/>
      <c r="B7" s="137" t="str">
        <f>IFERROR(VLOOKUP(D7,DB!A:K,11,0),"")</f>
        <v/>
      </c>
      <c r="C7" s="137"/>
      <c r="D7" s="137"/>
      <c r="E7" s="137"/>
      <c r="F7" s="137"/>
      <c r="G7" s="139">
        <f ca="1">IFERROR(NOW()-F7,"-")</f>
        <v>45934.583303472224</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9">
        <f ca="1">IFERROR(NOW()-F8,"-")</f>
        <v>45934.583303472224</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7">
        <f ca="1">IFERROR(NOW()-F9,"-")</f>
        <v>45934.583303472224</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45934.583303472224</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45934.583303472224</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45934.583303472224</v>
      </c>
      <c r="H12" s="137"/>
      <c r="I12" s="137" t="str">
        <f>IFERROR(VLOOKUP(D12,DB!A:F,6,0),"")</f>
        <v/>
      </c>
      <c r="J12" s="137" t="str">
        <f>IFERROR(VLOOKUP(D12,DB!A:G,7,0),"")</f>
        <v/>
      </c>
      <c r="K12" s="137"/>
      <c r="L12" s="137" t="str">
        <f>IFERROR(VLOOKUP(D12,DB!A:I,9,0),"")</f>
        <v/>
      </c>
      <c r="M12" s="137"/>
    </row>
    <row r="13" spans="1:16383" ht="31.5" customHeight="1">
      <c r="A13" s="121"/>
      <c r="B13" s="137" t="str">
        <f>IFERROR(VLOOKUP(D13,DB!A:K,11,0),"")</f>
        <v/>
      </c>
      <c r="C13" s="137"/>
      <c r="D13" s="137"/>
      <c r="E13" s="137"/>
      <c r="F13" s="137"/>
      <c r="G13" s="137">
        <f ca="1">IFERROR(NOW()-F13,"-")</f>
        <v>45934.583303472224</v>
      </c>
      <c r="H13" s="137"/>
      <c r="I13" s="137" t="str">
        <f>IFERROR(VLOOKUP(D13,DB!A:F,6,0),"")</f>
        <v/>
      </c>
      <c r="J13" s="137" t="str">
        <f>IFERROR(VLOOKUP(D13,DB!A:G,7,0),"")</f>
        <v/>
      </c>
      <c r="K13" s="137"/>
      <c r="L13" s="137" t="str">
        <f>IFERROR(VLOOKUP(D13,DB!A:I,9,0),"")</f>
        <v/>
      </c>
      <c r="M13" s="137"/>
    </row>
    <row r="14" spans="1:16383" ht="31.5" customHeight="1">
      <c r="A14" s="121"/>
      <c r="B14" s="137" t="str">
        <f>IFERROR(VLOOKUP(D14,DB!A:K,11,0),"")</f>
        <v/>
      </c>
      <c r="C14" s="137"/>
      <c r="D14" s="137"/>
      <c r="E14" s="137"/>
      <c r="F14" s="137"/>
      <c r="G14" s="137">
        <f ca="1">IFERROR(NOW()-F14,"-")</f>
        <v>45934.583303472224</v>
      </c>
      <c r="H14" s="137"/>
      <c r="I14" s="137" t="str">
        <f>IFERROR(VLOOKUP(D14,DB!A:F,6,0),"")</f>
        <v/>
      </c>
      <c r="J14" s="137" t="str">
        <f>IFERROR(VLOOKUP(D14,DB!A:G,7,0),"")</f>
        <v/>
      </c>
      <c r="K14" s="137"/>
      <c r="L14" s="137" t="str">
        <f>IFERROR(VLOOKUP(D14,DB!A:I,9,0),"")</f>
        <v/>
      </c>
      <c r="M14" s="137"/>
    </row>
    <row r="15" spans="1:16383" ht="31.5" customHeight="1">
      <c r="A15" s="121"/>
      <c r="B15" s="137" t="str">
        <f>IFERROR(VLOOKUP(D15,DB!A:K,11,0),"")</f>
        <v/>
      </c>
      <c r="C15" s="137"/>
      <c r="D15" s="137"/>
      <c r="E15" s="137"/>
      <c r="F15" s="137"/>
      <c r="G15" s="137">
        <f ca="1">IFERROR(NOW()-F15,"-")</f>
        <v>45934.583303472224</v>
      </c>
      <c r="H15" s="137"/>
      <c r="I15" s="137" t="str">
        <f>IFERROR(VLOOKUP(D15,DB!A:F,6,0),"")</f>
        <v/>
      </c>
      <c r="J15" s="137" t="str">
        <f>IFERROR(VLOOKUP(D15,DB!A:G,7,0),"")</f>
        <v/>
      </c>
      <c r="K15" s="137"/>
      <c r="L15" s="137" t="str">
        <f>IFERROR(VLOOKUP(D15,DB!A:I,9,0),"")</f>
        <v/>
      </c>
      <c r="M15" s="137"/>
    </row>
    <row r="16" spans="1:16383" ht="31.5" customHeight="1">
      <c r="A16" s="121"/>
      <c r="B16" s="137" t="str">
        <f>IFERROR(VLOOKUP(D16,DB!A:K,11,0),"")</f>
        <v/>
      </c>
      <c r="C16" s="137"/>
      <c r="D16" s="137"/>
      <c r="E16" s="137"/>
      <c r="F16" s="137"/>
      <c r="G16" s="137">
        <f ca="1">IFERROR(NOW()-F16,"-")</f>
        <v>45934.583303472224</v>
      </c>
      <c r="H16" s="137"/>
      <c r="I16" s="137" t="str">
        <f>IFERROR(VLOOKUP(D16,DB!A:F,6,0),"")</f>
        <v/>
      </c>
      <c r="J16" s="137" t="str">
        <f>IFERROR(VLOOKUP(D16,DB!A:G,7,0),"")</f>
        <v/>
      </c>
      <c r="K16" s="137"/>
      <c r="L16" s="137" t="str">
        <f>IFERROR(VLOOKUP(D16,DB!A:I,9,0),"")</f>
        <v/>
      </c>
      <c r="M16" s="137"/>
    </row>
    <row r="17" spans="1:12" ht="31.5" customHeight="1">
      <c r="A17" s="121"/>
      <c r="B17" s="137" t="str">
        <f>IFERROR(VLOOKUP(D17,DB!A:K,11,0),"")</f>
        <v/>
      </c>
      <c r="C17" s="137"/>
      <c r="D17" s="137"/>
      <c r="E17" s="137"/>
      <c r="F17" s="137"/>
      <c r="G17" s="137">
        <f ca="1">IFERROR(NOW()-F17,"-")</f>
        <v>45934.583303472224</v>
      </c>
      <c r="H17" s="137"/>
      <c r="I17" s="137" t="str">
        <f>IFERROR(VLOOKUP(D17,DB!A:F,6,0),"")</f>
        <v/>
      </c>
      <c r="J17" s="137" t="str">
        <f>IFERROR(VLOOKUP(D17,DB!A:G,7,0),"")</f>
        <v/>
      </c>
      <c r="K17" s="137"/>
      <c r="L17" s="126" t="str">
        <f>IFERROR(VLOOKUP(D17,DB!A:I,9,0),"")</f>
        <v/>
      </c>
    </row>
    <row r="18" spans="1:12" ht="31.5" customHeight="1">
      <c r="A18" s="121"/>
      <c r="B18" s="137" t="str">
        <f>IFERROR(VLOOKUP(D18,DB!A:K,11,0),"")</f>
        <v/>
      </c>
      <c r="C18" s="137"/>
      <c r="D18" s="137"/>
      <c r="E18" s="137"/>
      <c r="F18" s="137"/>
      <c r="G18" s="137">
        <f ca="1">IFERROR(NOW()-F18,"-")</f>
        <v>45934.583303472224</v>
      </c>
      <c r="H18" s="137"/>
      <c r="I18" s="137" t="str">
        <f>IFERROR(VLOOKUP(D18,DB!A:F,6,0),"")</f>
        <v/>
      </c>
      <c r="J18" s="137" t="str">
        <f>IFERROR(VLOOKUP(D18,DB!A:G,7,0),"")</f>
        <v/>
      </c>
      <c r="K18" s="137"/>
      <c r="L18" s="126" t="str">
        <f>IFERROR(VLOOKUP(D18,DB!A:I,9,0),"")</f>
        <v/>
      </c>
    </row>
    <row r="19" spans="1:12" ht="31.5" customHeight="1">
      <c r="A19" s="121"/>
      <c r="B19" s="137" t="str">
        <f>IFERROR(VLOOKUP(D19,DB!A:K,11,0),"")</f>
        <v/>
      </c>
      <c r="C19" s="137"/>
      <c r="D19" s="137"/>
      <c r="E19" s="137"/>
      <c r="F19" s="137"/>
      <c r="G19" s="137">
        <f ca="1">IFERROR(NOW()-F19,"-")</f>
        <v>45934.583303472224</v>
      </c>
      <c r="H19" s="137"/>
      <c r="I19" s="137" t="str">
        <f>IFERROR(VLOOKUP(D19,DB!A:F,6,0),"")</f>
        <v/>
      </c>
      <c r="J19" s="137" t="str">
        <f>IFERROR(VLOOKUP(D19,DB!A:G,7,0),"")</f>
        <v/>
      </c>
      <c r="K19" s="137"/>
      <c r="L19" s="126" t="str">
        <f>IFERROR(VLOOKUP(D19,DB!A:I,9,0),"")</f>
        <v/>
      </c>
    </row>
    <row r="20" spans="1:12" ht="31.5" customHeight="1">
      <c r="A20" s="121"/>
      <c r="B20" s="137" t="str">
        <f>IFERROR(VLOOKUP(D20,DB!A:K,11,0),"")</f>
        <v/>
      </c>
      <c r="C20" s="137"/>
      <c r="D20" s="137"/>
      <c r="E20" s="137"/>
      <c r="F20" s="137"/>
      <c r="G20" s="137">
        <f ca="1">IFERROR(NOW()-F20,"-")</f>
        <v>45934.583303472224</v>
      </c>
      <c r="H20" s="137"/>
      <c r="I20" s="137" t="str">
        <f>IFERROR(VLOOKUP(D20,DB!A:F,6,0),"")</f>
        <v/>
      </c>
      <c r="J20" s="137" t="str">
        <f>IFERROR(VLOOKUP(D20,DB!A:G,7,0),"")</f>
        <v/>
      </c>
      <c r="K20" s="137"/>
      <c r="L20" s="126" t="str">
        <f>IFERROR(VLOOKUP(D20,DB!A:I,9,0),"")</f>
        <v/>
      </c>
    </row>
    <row r="21" spans="1:12" ht="31.5" customHeight="1">
      <c r="A21" s="121"/>
      <c r="B21" s="137" t="str">
        <f>IFERROR(VLOOKUP(D21,DB!A:K,11,0),"")</f>
        <v/>
      </c>
      <c r="C21" s="137"/>
      <c r="D21" s="137"/>
      <c r="E21" s="137"/>
      <c r="F21" s="137"/>
      <c r="G21" s="137">
        <f ca="1">IFERROR(NOW()-F21,"-")</f>
        <v>45934.583303472224</v>
      </c>
      <c r="H21" s="137"/>
      <c r="I21" s="137" t="str">
        <f>IFERROR(VLOOKUP(D21,DB!A:F,6,0),"")</f>
        <v/>
      </c>
      <c r="J21" s="137" t="str">
        <f>IFERROR(VLOOKUP(D21,DB!A:G,7,0),"")</f>
        <v/>
      </c>
      <c r="K21" s="137"/>
      <c r="L21" s="126" t="str">
        <f>IFERROR(VLOOKUP(D21,DB!A:I,9,0),"")</f>
        <v/>
      </c>
    </row>
    <row r="22" spans="1:12" ht="31.5" customHeight="1">
      <c r="A22" s="121"/>
      <c r="B22" s="120" t="str">
        <f>IFERROR(VLOOKUP(D22,DB!A:K,11,0),"")</f>
        <v/>
      </c>
      <c r="C22" s="122"/>
      <c r="D22" s="120"/>
      <c r="E22" s="123"/>
      <c r="F22" s="124"/>
      <c r="G22" s="89">
        <f ca="1">IFERROR(NOW()-F22,"-")</f>
        <v>45934.583303472224</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45934.583303472224</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45934.583303472224</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45934.583303472224</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45934.583303472224</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45934.583303472224</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45934.583303472224</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45934.583303472224</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45934.583303472224</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45934.583303472224</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45934.583303472224</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45934.583303472224</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45934.583303472224</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45934.583303472224</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45934.583303472224</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45934.583303472224</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45934.583303472224</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45934.583303472224</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45934.583303472224</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45934.583303472224</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45934.583303472224</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45934.583303472224</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45934.583303472224</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45934.583303472224</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45934.583303472224</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45934.583303472224</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45934.583303472224</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45934.583303472224</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45934.583303472224</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45934.583303472224</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45934.583303472224</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45934.583303472224</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45934.583303472224</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45934.583303472224</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45934.583303472224</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45934.583303472224</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45934.583303472224</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45934.583303472224</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45934.583303472224</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45934.583303472224</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45934.583303472224</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45934.583303472224</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45934.583303472224</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45934.583303472224</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45934.583303472224</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45934.583303472224</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45934.583303472224</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45934.583303472224</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45934.583303472224</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45934.583303472224</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45934.583303472224</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45934.583303472224</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45934.583303472224</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45934.583303472224</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45934.583303472224</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45934.583303472224</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45934.583303472224</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45934.583303472224</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45934.583303472224</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45934.583303472224</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45934.583303472224</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45934.583303472224</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45934.583303472224</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45934.583303472224</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45934.583303472224</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45934.583303472224</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45934.583303472224</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45934.583303472224</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45934.583303472224</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45934.583303472224</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45934.583303472224</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45934.583303472224</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45934.583303472224</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45934.583303472224</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45934.583303472224</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45934.583303472224</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45934.583303472224</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45934.583303472224</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45934.583303472224</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45934.583303472224</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45934.583303472224</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45934.583303472224</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45934.583303472224</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45934.583303472224</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45934.583303472224</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45934.583303472224</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45934.583303472224</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45934.583303472224</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45934.583303472224</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45934.583303472224</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45934.583303472224</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45934.583303472224</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45934.583303472224</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45934.583303472224</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45934.583303472224</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45934.583303472224</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45934.583303472224</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45934.583303472224</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45934.583303472224</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45934.583303472224</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45934.583303472224</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45934.583303472224</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45934.583303472224</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45934.583303472224</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45934.583303472224</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45934.583303472224</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45934.583303472224</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45934.583303472224</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45934.583303472224</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45934.583303472224</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45934.583303472224</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45934.583303472224</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45934.583303472224</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45934.583303472224</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45934.583303472224</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45934.583303472224</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45934.583303472224</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45934.583303472224</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45934.583303472224</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45934.583303472224</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45934.583303472224</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45934.583303472224</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45934.583303472224</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45934.583303472224</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45934.583303472224</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45934.583303472224</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45934.583303472224</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45934.583303472224</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45934.583303472224</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45934.583303472224</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45934.583303472224</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45934.583303472224</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45934.583303472224</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45934.583303472224</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45934.583303472224</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45934.583303472224</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45934.583303472224</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45934.583303472224</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45934.583303472224</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45934.583303472224</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45934.583303472224</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45934.583303472224</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45934.583303472224</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45934.583303472224</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45934.583303472224</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45934.583303472224</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45934.583303472224</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45934.583303472224</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45934.583303472224</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45934.583303472224</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45934.583303472224</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45934.583303472224</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45934.583303472224</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45934.583303472224</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45934.583303472224</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45934.583303472224</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45934.583303472224</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45934.583303472224</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45934.583303472224</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45934.583303472224</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45934.583303472224</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45934.583303472224</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45934.583303472224</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45934.583303472224</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45934.583303472224</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45934.583303472224</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45934.583303472224</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45934.583303472224</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45934.583303472224</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45934.583303472224</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45934.583303472224</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45934.583303472224</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45934.583303472224</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45934.583303472224</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45934.583303472224</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45934.583303472224</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45934.583303472224</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45934.583303472224</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45934.583303472224</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45934.583303472224</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45934.583303472224</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45934.583303472224</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45934.583303472224</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45934.583303472224</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45934.583303472224</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45934.583303472224</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45934.583303472224</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45934.583303472224</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45934.583303472224</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45934.583303472224</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45934.583303472224</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45934.583303472224</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45934.583303472224</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45934.583303472224</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45934.583303472224</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45934.583303472224</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45934.583303472224</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45934.583303472224</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45934.583303472224</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45934.583303472224</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45934.583303472224</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45934.583303472224</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45934.583303472224</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45934.583303472224</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45934.583303472224</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45934.583303472224</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45934.583303472224</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45934.583303472224</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45934.583303472224</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45934.583303472224</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45934.583303472224</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45934.583303472224</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45934.583303472224</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45934.583303472224</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45934.583303472224</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45934.583303472224</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45934.583303472224</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45934.583303472224</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45934.583303472224</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45934.583303472224</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45934.583303472224</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45934.583303472224</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45934.583303472224</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45934.583303472224</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45934.583303472224</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45934.583303472224</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45934.583303472224</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45934.583303472224</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45934.583303472224</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45934.583303472224</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45934.583303472224</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45934.583303472224</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45934.583303472224</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45934.583303472224</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45934.583303472224</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45934.583303472224</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45934.583303472224</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45934.583303472224</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45934.583303472224</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45934.583303472224</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45934.583303472224</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45934.583303472224</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45934.583303472224</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45934.583303472224</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45934.583303472224</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45934.583303472224</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45934.583303472224</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45934.583303472224</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45934.583303472224</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45934.583303472224</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45934.583303472224</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45934.583303472224</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45934.583303472224</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45934.583303472224</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45934.583303472224</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45934.583303472224</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45934.583303472224</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45934.583303472224</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45934.583303472224</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45934.583303472224</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45934.583303472224</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45934.583303472224</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45934.583303472224</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45934.583303472224</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45934.583303472224</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45934.583303472224</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45934.583303472224</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45934.583303472224</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45934.583303472224</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45934.583303472224</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45934.583303472224</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45934.583303472224</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45934.583303472224</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45934.583303472224</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45934.583303472224</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45934.583303472224</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45934.583303472224</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45934.583303472224</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45934.583303472224</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45934.583303472224</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45934.583303472224</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45934.583303472224</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45934.583303472224</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45934.583303472224</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45934.583303472224</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45934.583303472224</v>
      </c>
      <c r="H307" s="124"/>
      <c r="I307" s="120" t="str">
        <f>IFERROR(VLOOKUP(D307,DB!A:F,6,0),"")</f>
        <v/>
      </c>
      <c r="J307" s="119" t="str">
        <f>IFERROR(VLOOKUP(D307,DB!A:G,7,0),"")</f>
        <v/>
      </c>
      <c r="K307" s="125"/>
      <c r="L307" s="126" t="str">
        <f>IFERROR(VLOOKUP(D307,DB!A:I,9,0),"")</f>
        <v/>
      </c>
    </row>
  </sheetData>
  <dataValidations count="2">
    <dataValidation allowBlank="1" showInputMessage="1" showErrorMessage="1" sqref="E1" xr:uid="{380493DB-286A-4683-AF55-C78F04945A49}"/>
    <dataValidation type="list" allowBlank="1" showInputMessage="1" showErrorMessage="1" sqref="E6:E30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2025-10-04T11:01:55Z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