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82" documentId="13_ncr:1_{F6CB121F-512D-4AA6-A0C1-0FB36C537598}" xr6:coauthVersionLast="47" xr6:coauthVersionMax="47" xr10:uidLastSave="{DAABC5B2-2436-47AE-B31D-F6521850C565}"/>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4" l="1"/>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<sst xmlns="http://schemas.openxmlformats.org/spreadsheetml/2006/main" count="178591" uniqueCount="39081">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</sst>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7" totalsRowShown="0" headerRowDxfId="174" dataDxfId="173" headerRowBorderDxfId="171" tableBorderDxfId="172" totalsRowBorderDxfId="170">
  <autoFilter ref="A1:L11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7"/>
  <sheetViews>
    <sheetView tabSelected="1"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285.25019780092407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4.7548853009211598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45948.19862372685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45948.19862372685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45948.19862372685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45948.19862372685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45948.19862372685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45948.19862372685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45948.19862372685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45948.19862372685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45948.19862372685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45948.19862372685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45948.19862372685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45948.19862372685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45948.19862372685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45948.19862372685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45948.19862372685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45948.19862372685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45948.19862372685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45948.19862372685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45948.19862372685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45948.19862372685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45948.19862372685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45948.19862372685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45948.19862372685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45948.19862372685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45948.19862372685</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45948.19862372685</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45948.19862372685</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45948.19862372685</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45948.19862372685</v>
      </c>
      <c r="H32" s="141"/>
      <c r="I32" s="139" t="str">
        <f>IFERROR(VLOOKUP(D32,DB!A:F,6,0),"")</f>
        <v/>
      </c>
      <c r="J32" s="139" t="str">
        <f>IFERROR(VLOOKUP(D32,DB!A:G,7,0),"")</f>
        <v/>
      </c>
      <c r="K32" s="143"/>
      <c r="L32" s="144" t="str">
        <f>IFERROR(VLOOKUP(D32,DB!A:I,9,0),"")</f>
        <v/>
      </c>
      <c r="M32" s="67"/>
    </row>
    <row r="33" spans="1:12" ht="15" customHeight="1">
      <c r="A33" s="138"/>
      <c r="B33" s="139" t="str">
        <f>IFERROR(VLOOKUP(D33,DB!A:K,11,0),"")</f>
        <v/>
      </c>
      <c r="C33" s="139"/>
      <c r="D33" s="139"/>
      <c r="E33" s="140"/>
      <c r="F33" s="141"/>
      <c r="G33" s="142">
        <f ca="1">IFERROR(NOW()-F33,"")</f>
        <v>45948.19862372685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45948.19862372685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45948.19862372685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45948.19862372685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45948.19862372685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45948.19862372685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45948.19862372685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45948.19862372685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45948.19862372685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45948.19862372685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45948.19862372685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45948.19862372685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45948.19862372685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45948.19862372685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45948.19862372685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45948.19862372685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45948.19862372685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45948.19862372685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45948.19862372685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45948.19862372685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45948.19862372685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45948.19862372685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45948.19862372685</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45948.19862372685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45948.19862372685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45948.19862372685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45948.19862372685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45948.19862372685</v>
      </c>
      <c r="H60" s="141"/>
      <c r="I60" s="139" t="str">
        <f>IFERROR(VLOOKUP(D60,DB!A:F,6,0),"")</f>
        <v/>
      </c>
      <c r="J60" s="139" t="str">
        <f>IFERROR(VLOOKUP(D60,DB!A:G,7,0),"")</f>
        <v/>
      </c>
      <c r="K60" s="143"/>
      <c r="L60" s="144" t="str">
        <f>IFERROR(VLOOKUP(D60,DB!A:I,9,0),"")</f>
        <v/>
      </c>
    </row>
    <row r="61" spans="1:12" ht="15" customHeight="1">
      <c r="A61" s="160"/>
      <c r="B61" s="161" t="str">
        <f>IFERROR(VLOOKUP(D61,DB!A:K,11,0),"")</f>
        <v/>
      </c>
      <c r="C61" s="161"/>
      <c r="D61" s="161"/>
      <c r="E61" s="162"/>
      <c r="F61" s="163"/>
      <c r="G61" s="164">
        <f ca="1">IFERROR(NOW()-F61,"")</f>
        <v>45948.19862372685</v>
      </c>
      <c r="H61" s="163"/>
      <c r="I61" s="161" t="str">
        <f>IFERROR(VLOOKUP(D61,DB!A:F,6,0),"")</f>
        <v/>
      </c>
      <c r="J61" s="161" t="str">
        <f>IFERROR(VLOOKUP(D61,DB!A:G,7,0),"")</f>
        <v/>
      </c>
      <c r="K61" s="165"/>
      <c r="L61" s="166" t="str">
        <f>IFERROR(VLOOKUP(D61,DB!A:I,9,0),"")</f>
        <v/>
      </c>
    </row>
    <row r="62" spans="1:12" ht="15" customHeight="1">
      <c r="A62" s="138"/>
      <c r="B62" s="139" t="str">
        <f>IFERROR(VLOOKUP(D62,DB!A:K,11,0),"")</f>
        <v/>
      </c>
      <c r="C62" s="139"/>
      <c r="D62" s="139"/>
      <c r="E62" s="140"/>
      <c r="F62" s="141"/>
      <c r="G62" s="142">
        <f ca="1">IFERROR(NOW()-F62,"")</f>
        <v>45948.19862372685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45948.19862372685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45948.19862372685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45948.19862372685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45948.19862372685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45948.19862372685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45948.19862372685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45948.19862372685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45948.19862372685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45948.19862372685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45948.19862372685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45948.19862372685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45948.19862372685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45948.19862372685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45948.19862372685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45948.19862372685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45948.19862372685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45948.19862372685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45948.19862372685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45948.19862372685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45948.19862372685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45948.19862372685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45948.19862372685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45948.19862372685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45948.19862372685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45948.19862372685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45948.19862372685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45948.19862372685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45948.19862372685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45948.19862372685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45948.19862372685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45948.19862372685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45948.19862372685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45948.19862372685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45948.19862372685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45948.19862372685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45948.19862372685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45948.19862372685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45948.19862372685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45948.19862372685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45948.19862372685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45948.19862372685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45948.19862372685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45948.19862372685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45948.19862372685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45948.19862372685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45948.19862372685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45948.19862372685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45948.19862372685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45948.19862372685</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45948.19862372685</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45948.19862372685</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45948.19862372685</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45948.19862372685</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45948.19862372685</v>
      </c>
      <c r="H116" s="141"/>
      <c r="I116" s="139" t="str">
        <f>IFERROR(VLOOKUP(D116,DB!A:F,6,0),"")</f>
        <v/>
      </c>
      <c r="J116" s="139" t="str">
        <f>IFERROR(VLOOKUP(D116,DB!A:G,7,0),"")</f>
        <v/>
      </c>
      <c r="K116" s="143"/>
      <c r="L116" s="144" t="str">
        <f>IFERROR(VLOOKUP(D116,DB!A:I,9,0),"")</f>
        <v/>
      </c>
    </row>
    <row r="117" spans="1:12" ht="15" customHeight="1">
      <c r="A117" s="160"/>
      <c r="B117" s="161" t="str">
        <f>IFERROR(VLOOKUP(D117,DB!A:K,11,0),"")</f>
        <v/>
      </c>
      <c r="C117" s="161"/>
      <c r="D117" s="161"/>
      <c r="E117" s="162"/>
      <c r="F117" s="163"/>
      <c r="G117" s="164">
        <f ca="1">IFERROR(NOW()-F117,"")</f>
        <v>45948.19862372685</v>
      </c>
      <c r="H117" s="163"/>
      <c r="I117" s="161" t="str">
        <f>IFERROR(VLOOKUP(D117,DB!A:F,6,0),"")</f>
        <v/>
      </c>
      <c r="J117" s="161" t="str">
        <f>IFERROR(VLOOKUP(D117,DB!A:G,7,0),"")</f>
        <v/>
      </c>
      <c r="K117" s="165"/>
      <c r="L117" s="166" t="str">
        <f>IFERROR(VLOOKUP(D117,DB!A:I,9,0),"")</f>
        <v/>
      </c>
    </row>
  </sheetData>
  <customSheetViews>
    <customSheetView guid="{F6042A99-DD27-4453-835D-0834D95730CC}" filter="1" showAutoFilter="1">
      <pageMargins left="0" right="0" top="0" bottom="0" header="0" footer="0"/>
      <autoFilter ref="B1:M1" xr:uid="{B89CF74B-7207-47FA-87E3-F90104E9952C}"/>
    </customSheetView>
  </customSheetViews>
  <dataValidations count="2">
    <dataValidation allowBlank="1" showInputMessage="1" showErrorMessage="1" sqref="E1" xr:uid="{5DBA255D-CDD9-49FB-AD3C-AF70AB4EE696}"/>
    <dataValidation type="list" allowBlank="1" showInputMessage="1" showErrorMessage="1" sqref="E2:E11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141.47154039351881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123.19878576388874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3.7028482638852438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0.41459594907064456</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45948.19862372685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45948.19862372685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45948.19862372685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45948.19862372685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45948.19862372685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45948.19862372685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45948.19862372685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45948.19862372685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45948.19862372685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45948.19862372685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45948.19862372685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45948.19862372685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45948.19862372685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45948.19862372685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45948.19862372685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45948.19862372685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45948.19862372685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45948.19862372685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45948.19862372685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45948.19862372685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45948.19862372685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45948.19862372685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45948.19862372685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45948.19862372685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45948.19862372685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45948.19862372685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45948.19862372685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45948.19862372685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45948.19862372685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45948.19862372685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45948.19862372685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45948.19862372685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45948.19862372685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45948.19862372685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45948.19862372685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45948.19862372685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45948.19862372685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45948.19862372685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45948.19862372685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45948.19862372685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45948.19862372685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45948.19862372685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45948.19862372685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45948.19862372685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45948.19862372685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45948.19862372685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45948.19862372685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45948.19862372685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45948.19862372685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45948.19862372685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45948.19862372685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45948.19862372685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45948.19862372685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45948.19862372685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45948.19862372685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45948.19862372685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45948.19862372685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45948.19862372685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45948.19862372685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45948.19862372685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45948.19862372685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45948.19862372685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45948.19862372685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45948.19862372685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45948.19862372685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45948.19862372685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45948.19862372685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45948.19862372685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45948.19862372685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45948.19862372685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45948.19862372685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45948.19862372685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45948.19862372685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45948.19862372685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45948.19862372685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45948.19862372685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45948.19862372685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45948.19862372685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45948.19862372685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45948.19862372685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45948.19862372685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45948.19862372685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45948.19862372685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45948.19862372685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45948.19862372685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45948.19862372685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45948.19862372685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45948.19862372685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45948.19862372685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45948.19862372685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45948.19862372685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45948.19862372685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45948.19862372685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45948.19862372685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45948.19862372685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45948.19862372685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45948.19862372685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45948.19862372685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45948.19862372685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45948.19862372685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45948.19862372685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45948.19862372685</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45948.19862372685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45948.19862372685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45948.19862372685</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45948.19862372685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45948.19862372685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45948.19862372685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45948.19862372685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45948.19862372685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45948.19862372685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45948.19862372685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45948.19862372685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45948.19862372685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45948.19862372685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45948.19862372685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45948.19862372685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45948.19862372685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45948.19862372685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45948.19862372685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45948.19862372685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45948.19862372685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45948.19862372685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45948.19862372685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45948.19862372685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45948.19862372685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45948.19862372685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45948.19862372685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45948.19862372685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45948.19862372685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45948.19862372685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45948.19862372685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45948.19862372685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45948.19862372685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45948.19862372685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45948.19862372685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45948.19862372685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45948.19862372685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45948.19862372685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45948.19862372685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45948.19862372685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45948.19862372685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45948.19862372685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45948.19862372685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45948.19862372685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45948.19862372685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45948.19862372685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45948.19862372685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45948.19862372685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45948.19862372685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45948.19862372685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45948.19862372685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45948.19862372685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45948.19862372685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45948.19862372685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45948.19862372685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45948.19862372685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45948.19862372685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45948.19862372685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45948.19862372685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45948.19862372685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45948.19862372685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45948.19862372685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45948.19862372685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45948.19862372685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45948.19862372685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45948.19862372685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45948.19862372685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45948.19862372685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45948.19862372685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45948.19862372685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45948.19862372685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45948.19862372685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45948.19862372685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45948.19862372685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45948.19862372685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45948.19862372685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45948.19862372685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45948.19862372685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45948.19862372685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45948.19862372685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45948.19862372685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45948.19862372685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45948.19862372685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45948.19862372685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45948.19862372685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45948.19862372685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45948.19862372685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45948.19862372685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45948.19862372685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45948.19862372685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45948.19862372685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45948.19862372685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45948.19862372685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45948.19862372685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45948.19862372685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45948.19862372685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45948.19862372685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45948.19862372685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45948.19862372685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45948.19862372685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45948.19862372685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45948.19862372685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45948.19862372685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45948.19862372685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45948.19862372685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45948.19862372685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45948.19862372685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45948.19862372685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45948.19862372685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45948.19862372685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45948.19862372685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45948.19862372685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45948.19862372685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45948.19862372685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45948.19862372685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45948.19862372685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45948.19862372685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45948.19862372685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45948.19862372685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45948.19862372685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45948.19862372685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45948.19862372685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45948.19862372685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45948.19862372685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45948.19862372685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45948.19862372685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45948.19862372685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45948.19862372685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45948.19862372685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45948.19862372685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45948.19862372685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45948.19862372685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45948.19862372685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45948.19862372685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45948.19862372685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45948.19862372685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45948.19862372685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45948.19862372685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45948.19862372685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45948.19862372685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45948.19862372685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45948.19862372685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45948.19862372685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45948.19862372685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45948.19862372685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45948.19862372685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45948.19862372685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45948.19862372685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45948.19862372685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45948.19862372685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45948.19862372685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45948.19862372685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45948.19862372685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45948.19862372685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45948.19862372685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45948.19862372685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45948.19862372685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45948.19862372685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45948.19862372685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45948.19862372685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45948.19862372685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45948.19862372685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45948.19862372685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45948.19862372685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45948.19862372685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45948.19862372685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45948.19862372685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45948.19862372685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45948.19862372685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45948.19862372685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45948.19862372685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45948.19862372685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45948.19862372685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45948.19862372685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45948.19862372685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45948.19862372685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45948.19862372685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45948.19862372685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45948.19862372685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45948.19862372685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45948.19862372685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45948.19862372685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45948.19862372685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45948.19862372685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45948.19862372685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45948.19862372685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45948.19862372685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45948.19862372685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45948.19862372685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45948.19862372685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45948.19862372685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45948.19862372685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45948.19862372685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45948.19862372685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45948.19862372685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45948.19862372685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45948.19862372685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45948.19862372685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45948.19862372685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45948.19862372685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45948.19862372685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45948.19862372685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45948.19862372685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45948.19862372685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45948.19862372685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45948.19862372685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45948.19862372685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45948.19862372685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45948.19862372685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45948.19862372685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45948.19862372685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45948.19862372685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45948.19862372685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45948.19862372685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45948.19862372685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45948.19862372685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45948.19862372685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45948.19862372685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45948.19862372685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45948.19862372685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45948.19862372685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45948.19862372685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45948.19862372685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45948.19862372685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45948.19862372685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45948.19862372685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45948.19862372685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45948.19862372685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45948.19862372685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45948.19862372685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45948.19862372685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45948.19862372685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45948.19862372685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45948.19862372685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45948.19862372685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45948.19862372685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45948.19862372685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45948.19862372685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45948.19862372685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45948.19862372685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45948.19862372685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45948.19862372685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45948.19862372685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45948.19862372685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45948.19862372685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45948.19862372685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45948.19862372685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45948.19862372685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45948.19862372685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45948.19862372685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45948.19862372685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45948.19862372685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45948.19862372685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45948.19862372685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45948.19862372685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45948.19862372685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45948.19862372685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45948.19862372685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45948.19862372685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45948.19862372685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45948.19862372685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45948.19862372685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45948.19862372685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45948.19862372685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45948.19862372685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45948.19862372685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45948.19862372685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45948.19862372685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45948.19862372685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45948.19862372685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45948.19862372685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45948.19862372685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45948.19862372685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45948.19862372685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45948.19862372685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45948.19862372685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45948.19862372685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45948.19862372685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45948.19862372685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45948.19862372685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45948.19862372685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45948.19862372685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45948.19862372685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45948.19862372685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45948.19862372685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45948.19862372685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45948.19862372685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45948.19862372685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45948.19862372685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45948.19862372685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45948.19862372685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45948.19862372685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45948.19862372685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45948.19862372685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45948.19862372685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45948.19862372685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45948.19862372685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45948.19862372685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45948.19862372685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45948.19862372685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45948.19862372685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45948.19862372685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45948.19862372685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45948.19862372685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45948.19862372685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45948.19862372685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45948.19862372685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45948.19862372685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45948.19862372685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45948.19862372685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45948.19862372685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45948.19862372685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45948.19862372685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45948.19862372685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45948.19862372685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45948.19862372685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45948.19862372685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45948.19862372685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45948.19862372685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45948.19862372685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45948.19862372685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45948.19862372685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45948.19862372685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45948.19862372685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45948.19862372685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45948.19862372685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45948.19862372685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45948.19862372685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45948.19862372685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45948.19862372685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45948.19862372685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45948.19862372685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45948.19862372685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45948.19862372685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45948.19862372685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45948.19862372685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45948.19862372685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45948.19862372685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45948.19862372685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45948.19862372685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45948.19862372685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45948.19862372685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45948.19862372685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45948.19862372685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45948.19862372685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45948.19862372685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45948.19862372685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45948.19862372685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45948.19862372685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45948.19862372685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45948.19862372685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45948.19862372685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45948.19862372685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45948.19862372685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45948.19862372685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45948.19862372685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45948.19862372685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45948.19862372685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45948.19862372685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45948.19862372685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45948.19862372685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45948.19862372685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45948.19862372685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45948.19862372685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45948.19862372685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45948.19862372685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45948.19862372685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45948.19862372685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45948.19862372685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45948.19862372685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45948.19862372685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45948.19862372685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45948.19862372685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45948.19862372685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45948.19862372685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45948.19862372685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45948.19862372685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45948.19862372685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45948.19862372685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45948.19862372685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45948.19862372685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45948.19862372685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45948.19862372685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45948.19862372685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45948.19862372685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45948.19862372685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45948.19862372685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45948.19862372685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45948.19862372685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45948.19862372685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45948.19862372685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45948.19862372685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45948.19862372685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45948.19862372685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45948.19862372685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45948.19862372685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45948.19862372685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45948.19862372685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45948.19862372685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45948.19862372685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45948.19862372685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45948.19862372685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45948.19862372685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45948.19862372685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45948.19862372685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45948.19862372685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45948.19862372685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45948.19862372685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45948.19862372685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45948.19862372685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45948.19862372685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45948.19862372685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45948.19862372685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45948.19862372685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45948.19862372685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45948.19862372685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45948.19862372685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45948.19862372685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45948.19862372685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45948.19862372685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45948.19862372685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45948.19862372685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45948.19862372685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45948.19862372685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45948.19862372685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45948.19862372685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45948.19862372685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45948.19862372685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45948.19862372685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45948.19862372685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45948.19862372685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45948.19862372685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45948.19862372685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45948.19862372685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45948.19862372685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45948.19862372685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45948.19862372685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45948.19862372685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45948.19862372685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45948.19862372685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45948.19862372685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45948.19862372685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45948.19862372685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45948.19862372685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45948.19862372685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45948.19862372685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45948.19862372685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45948.19862372685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45948.19862372685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45948.19862372685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45948.19862372685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45948.19862372685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45948.19862372685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45948.19862372685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45948.19862372685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45948.19862372685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45948.19862372685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45948.19862372685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45948.19862372685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45948.19862372685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45948.19862372685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45948.19862372685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45948.19862372685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45948.19862372685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45948.19862372685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45948.19862372685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45948.19862372685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45948.19862372685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45948.19862372685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45948.19862372685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45948.19862372685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45948.19862372685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45948.19862372685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45948.19862372685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45948.19862372685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45948.19862372685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45948.19862372685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45948.19862372685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45948.19862372685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45948.19862372685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45948.19862372685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45948.19862372685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45948.19862372685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45948.19862372685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45948.19862372685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45948.19862372685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45948.19862372685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45948.19862372685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45948.19862372685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45948.19862372685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45948.19862372685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45948.19862372685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45948.19862372685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45948.19862372685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45948.19862372685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45948.19862372685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45948.19862372685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45948.19862372685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45948.19862372685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45948.19862372685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45948.19862372685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45948.19862372685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45948.19862372685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45948.19862372685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45948.19862372685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45948.19862372685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45948.19862372685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45948.19862372685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45948.19862372685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45948.19862372685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45948.19862372685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45948.19862372685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45948.19862372685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45948.19862372685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45948.19862372685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45948.19862372685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45948.19862372685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45948.19862372685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45948.19862372685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45948.19862372685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45948.19862372685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45948.19862372685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45948.19862372685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45948.19862372685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45948.19862372685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45948.19862372685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45948.19862372685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45948.19862372685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45948.19862372685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45948.19862372685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45948.19862372685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45948.19862372685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45948.19862372685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45948.19862372685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45948.19862372685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45948.19862372685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45948.19862372685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45948.19862372685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45948.19862372685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45948.19862372685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45948.19862372685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45948.19862372685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45948.19862372685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45948.19862372685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45948.19862372685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45948.19862372685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45948.19862372685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45948.19862372685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45948.19862372685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45948.19862372685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45948.19862372685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45948.19862372685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45948.19862372685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45948.19862372685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45948.19862372685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45948.19862372685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45948.19862372685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45948.19862372685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45948.19862372685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45948.19862372685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45948.19862372685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45948.19862372685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45948.19862372685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45948.19862372685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45948.19862372685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45948.19862372685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45948.19862372685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45948.19862372685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45948.19862372685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45948.19862372685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45948.19862372685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45948.19862372685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45948.19862372685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45948.19862372685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45948.19862372685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45948.19862372685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45948.19862372685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45948.19862372685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45948.19862372685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45948.19862372685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45948.19862372685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45948.19862372685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45948.19862372685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45948.19862372685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45948.19862372685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45948.19862372685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45948.19862372685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45948.19862372685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45948.19862372685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45948.19862372685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45948.19862372685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45948.19862372685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45948.19862372685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45948.19862372685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45948.19862372685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45948.19862372685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45948.19862372685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45948.19862372685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45948.19862372685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45948.19862372685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45948.19862372685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45948.19862372685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45948.19862372685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45948.19862372685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45948.19862372685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45948.19862372685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45948.19862372685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45948.19862372685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45948.19862372685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45948.19862372685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45948.19862372685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45948.19862372685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45948.19862372685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45948.19862372685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45948.19862372685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45948.19862372685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45948.19862372685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45948.19862372685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45948.19862372685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45948.19862372685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45948.19862372685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45948.19862372685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45948.19862372685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45948.19862372685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45948.19862372685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45948.19862372685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45948.19862372685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45948.19862372685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45948.19862372685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45948.19862372685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45948.19862372685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45948.19862372685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45948.19862372685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45948.19862372685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45948.19862372685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45948.19862372685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45948.19862372685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45948.19862372685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45948.19862372685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45948.19862372685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45948.19862372685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45948.19862372685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45948.19862372685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45948.19862372685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45948.19862372685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45948.19862372685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45948.19862372685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45948.19862372685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45948.19862372685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45948.19862372685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45948.19862372685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45948.19862372685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45948.19862372685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45948.19862372685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45948.19862372685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45948.19862372685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45948.19862372685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45948.19862372685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45948.19862372685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45948.19862372685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45948.19862372685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45948.19862372685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45948.19862372685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45948.19862372685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45948.19862372685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45948.19862372685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45948.19862372685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45948.19862372685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45948.19862372685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45948.19862372685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45948.19862372685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45948.19862372685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45948.19862372685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45948.19862372685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45948.19862372685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45948.19862372685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45948.19862372685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45948.19862372685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45948.19862372685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45948.19862372685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45948.19862372685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45948.19862372685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45948.19862372685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45948.19862372685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45948.19862372685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45948.19862372685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45948.19862372685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45948.19862372685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45948.19862372685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45948.19862372685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45948.19862372685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45948.19862372685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45948.19862372685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45948.19862372685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45948.19862372685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45948.19862372685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45948.19862372685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45948.19862372685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45948.19862372685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45948.19862372685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45948.19862372685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45948.19862372685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45948.19862372685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45948.19862372685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45948.19862372685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45948.19862372685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45948.19862372685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45948.19862372685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45948.19862372685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45948.19862372685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45948.19862372685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45948.19862372685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45948.19862372685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45948.19862372685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45948.19862372685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45948.19862372685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45948.19862372685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45948.19862372685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45948.19862372685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45948.19862372685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45948.19862372685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45948.19862372685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45948.19862372685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45948.19862372685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45948.19862372685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45948.19862372685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45948.19862372685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45948.19862372685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45948.19862372685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45948.19862372685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45948.19862372685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45948.19862372685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45948.19862372685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45948.19862372685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45948.19862372685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45948.19862372685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45948.19862372685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45948.19862372685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45948.19862372685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45948.19862372685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45948.19862372685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45948.19862372685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45948.19862372685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45948.19862372685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45948.19862372685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45948.19862372685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45948.19862372685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45948.19862372685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45948.19862372685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45948.19862372685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45948.19862372685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45948.19862372685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45948.19862372685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45948.19862372685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45948.19862372685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45948.19862372685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45948.19862372685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45948.19862372685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45948.19862372685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45948.19862372685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45948.19862372685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45948.19862372685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45948.19862372685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45948.19862372685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45948.19862372685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45948.19862372685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45948.19862372685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45948.19862372685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45948.19862372685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45948.19862372685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45948.19862372685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45948.19862372685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45948.19862372685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45948.19862372685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45948.19862372685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45948.19862372685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45948.19862372685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45948.19862372685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45948.19862372685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45948.19862372685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45948.19862372685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45948.19862372685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45948.19862372685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45948.19862372685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45948.19862372685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45948.19862372685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45948.19862372685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45948.19862372685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45948.19862372685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45948.19862372685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45948.19862372685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45948.19862372685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45948.19862372685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45948.19862372685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45948.19862372685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45948.19862372685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45948.19862372685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45948.19862372685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45948.19862372685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45948.19862372685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45948.19862372685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45948.19862372685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45948.19862372685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45948.19862372685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45948.19862372685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45948.19862372685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45948.19862372685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45948.19862372685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45948.19862372685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45948.19862372685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45948.19862372685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45948.19862372685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45948.19862372685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45948.19862372685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45948.19862372685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45948.19862372685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45948.19862372685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45948.19862372685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45948.19862372685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45948.19862372685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45948.19862372685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45948.19862372685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45948.19862372685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45948.19862372685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45948.19862372685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45948.19862372685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45948.19862372685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45948.19862372685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45948.19862372685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45948.19862372685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45948.19862372685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45948.19862372685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45948.19862372685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45948.19862372685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45948.19862372685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45948.19862372685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45948.19862372685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45948.19862372685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45948.19862372685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45948.19862372685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45948.19862372685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45948.19862372685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45948.19862372685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45948.19862372685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45948.19862372685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45948.19862372685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45948.19862372685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45948.19862372685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45948.19862372685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45948.19862372685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45948.19862372685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45948.19862372685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45948.19862372685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45948.19862372685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45948.19862372685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45948.19862372685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45948.19862372685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45948.19862372685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45948.19862372685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45948.19862372685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45948.19862372685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45948.19862372685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45948.19862372685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45948.19862372685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45948.19862372685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45948.19862372685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45948.19862372685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45948.19862372685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45948.19862372685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45948.19862372685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45948.19862372685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45948.19862372685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45948.19862372685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45948.19862372685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45948.19862372685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45948.19862372685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45948.19862372685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45948.19862372685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45948.19862372685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45948.19862372685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45948.19862372685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45948.19862372685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45948.19862372685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45948.19862372685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45948.19862372685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45948.19862372685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45948.19862372685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45948.19862372685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45948.19862372685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45948.19862372685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45948.19862372685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45948.19862372685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45948.19862372685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45948.19862372685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45948.19862372685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45948.19862372685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45948.19862372685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45948.19862372685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45948.19862372685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45948.19862372685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45948.19862372685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45948.19862372685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45948.19862372685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45948.19862372685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45948.19862372685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45948.19862372685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45948.19862372685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45948.19862372685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45948.19862372685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45948.19862372685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45948.19862372685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45948.19862372685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45948.19862372685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45948.19862372685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45948.19862372685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45948.19862372685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45948.19862372685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45948.19862372685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45948.19862372685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45948.19862372685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45948.19862372685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45948.19862372685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45948.19862372685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45948.19862372685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45948.19862372685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45948.19862372685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45948.19862372685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45948.19862372685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45948.19862372685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45948.19862372685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45948.19862372685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45948.19862372685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45948.19862372685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45948.19862372685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45948.19862372685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45948.19862372685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45948.19862372685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45948.19862372685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45948.19862372685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45948.19862372685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45948.19862372685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45948.19862372685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45948.19862372685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45948.19862372685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45948.19862372685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45948.19862372685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45948.19862372685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45948.19862372685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45948.19862372685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45948.19862372685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45948.19862372685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45948.19862372685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45948.19862372685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45948.19862372685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45948.19862372685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45948.19862372685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45948.19862372685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45948.19862372685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45948.19862372685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45948.19862372685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45948.19862372685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45948.19862372685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45948.19862372685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45948.19862372685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45948.19862372685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45948.19862372685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45948.19862372685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45948.19862372685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45948.19862372685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45948.19862372685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45948.19862372685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45948.19862372685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45948.19862372685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45948.19862372685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45948.19862372685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45948.19862372685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45948.19862372685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45948.19862372685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45948.19862372685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45948.19862372685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45948.19862372685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45948.19862372685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45948.19862372685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45948.19862372685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45948.19862372685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45948.19862372685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45948.19862372685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45948.19862372685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45948.19862372685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45948.19862372685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45948.19862372685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45948.19862372685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45948.19862372685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45948.19862372685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45948.19862372685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45948.19862372685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45948.19862372685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45948.19862372685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45948.19862372685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45948.19862372685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45948.19862372685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45948.19862372685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45948.19862372685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45948.19862372685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45948.19862372685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45948.19862372685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45948.19862372685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45948.19862372685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45948.19862372685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45948.19862372685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45948.19862372685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45948.19862372685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45948.19862372685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45948.19862372685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45948.19862372685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45948.19862372685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45948.19862372685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45948.19862372685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45948.19862372685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45948.19862372685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45948.19862372685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45948.19862372685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45948.19862372685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45948.19862372685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45948.19862372685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45948.19862372685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45948.19862372685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45948.19862372685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45948.19862372685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45948.19862372685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45948.19862372685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45948.19862372685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45948.19862372685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45948.19862372685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45948.19862372685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45948.19862372685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45948.19862372685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45948.19862372685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45948.19862372685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45948.19862372685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45948.19862372685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45948.19862372685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45948.19862372685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45948.19862372685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45948.19862372685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45948.19862372685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45948.19862372685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45948.19862372685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45948.19862372685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45948.19862372685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45948.19862372685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45948.19862372685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45948.19862372685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45948.19862372685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45948.19862372685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45948.19862372685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45948.19862372685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45948.19862372685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45948.19862372685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45948.19862372685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45948.19862372685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45948.19862372685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45948.19862372685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45948.19862372685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45948.19862372685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45948.19862372685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45948.19862372685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45948.19862372685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45948.19862372685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45948.19862372685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45948.19862372685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45948.19862372685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45948.19862372685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45948.19862372685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45948.19862372685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45948.19862372685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45948.19862372685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45948.19862372685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45948.19862372685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45948.19862372685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45948.19862372685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45948.19862372685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45948.19862372685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45948.19862372685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45948.19862372685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45948.19862372685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45948.19862372685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45948.19862372685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45948.19862372685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45948.19862372685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45948.19862372685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45948.19862372685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45948.19862372685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45948.19862372685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45948.19862372685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45948.19862372685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45948.19862372685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45948.19862372685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45948.19862372685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45948.19862372685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45948.19862372685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45948.19862372685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45948.19862372685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45948.19862372685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45948.19862372685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45948.19862372685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45948.19862372685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45948.19862372685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45948.19862372685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45948.19862372685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45948.19862372685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45948.19862372685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45948.19862372685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45948.19862372685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45948.19862372685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45948.19862372685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45948.19862372685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45948.19862372685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45948.19862372685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45948.19862372685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45948.19862372685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45948.19862372685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45948.19862372685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45948.19862372685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45948.19862372685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45948.19862372685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45948.19862372685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45948.19862372685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45948.19862372685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45948.19862372685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45948.19862372685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45948.19862372685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45948.19862372685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45948.19862372685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45948.19862372685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45948.19862372685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45948.19862372685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45948.19862372685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45948.19862372685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45948.19862372685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45948.19862372685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45948.19862372685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45948.19862372685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45948.19862372685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45948.19862372685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45948.19862372685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45948.19862372685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45948.19862372685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45948.19862372685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45948.19862372685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45948.19862372685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45948.19862372685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45948.19862372685</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244.71790613425401</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0.70353113425517222</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0.19735057870275341</v>
      </c>
      <c r="H4" s="128">
        <v>45947.995509259257</v>
      </c>
      <c r="I4" s="124" t="str">
        <f>IFERROR(VLOOKUP(D4,DB!A:F,6,0),"")</f>
        <v>Generator-SG</v>
      </c>
      <c r="J4" s="124" t="str">
        <f>IFERROR(VLOOKUP(D4,DB!A:G,7,0),"")</f>
        <v>Dead</v>
      </c>
      <c r="K4" s="130" t="s">
        <v>39061</v>
      </c>
      <c r="L4" s="126" t="str">
        <f>IFERROR(VLOOKUP(D4,DB!A:I,9,0),"")</f>
        <v>Latis</v>
      </c>
    </row>
    <row r="5" spans="1:16" s="113" customFormat="1" ht="15" customHeight="1">
      <c r="A5" s="99" t="s">
        <v>39062</v>
      </c>
      <c r="B5" s="99" t="str">
        <f>IFERROR(VLOOKUP(D5,DB!A:K,11,0),"")</f>
        <v>R4</v>
      </c>
      <c r="C5" s="100">
        <v>1</v>
      </c>
      <c r="D5" s="96" t="s">
        <v>24605</v>
      </c>
      <c r="E5" s="101" t="s">
        <v>39045</v>
      </c>
      <c r="F5" s="102">
        <v>45948.094629629632</v>
      </c>
      <c r="G5" s="171">
        <f ca="1">IFERROR(NOW()-F5,"")</f>
        <v>0.10399398148001637</v>
      </c>
      <c r="H5" s="102">
        <v>45948.088518518518</v>
      </c>
      <c r="I5" s="99" t="str">
        <f>IFERROR(VLOOKUP(D5,DB!A:F,6,0),"")</f>
        <v>SCECO</v>
      </c>
      <c r="J5" s="99" t="str">
        <f>IFERROR(VLOOKUP(D5,DB!A:G,7,0),"")</f>
        <v>Dead</v>
      </c>
      <c r="K5" s="104" t="s">
        <v>39063</v>
      </c>
      <c r="L5" s="96" t="str">
        <f>IFERROR(VLOOKUP(D5,DB!A:I,9,0),"")</f>
        <v>Latis</v>
      </c>
    </row>
    <row r="6" spans="1:16" ht="15" customHeight="1">
      <c r="A6" s="124"/>
      <c r="B6" s="124" t="str">
        <f>IFERROR(VLOOKUP(D6,DB!A:K,11,0),"")</f>
        <v/>
      </c>
      <c r="C6" s="125"/>
      <c r="D6" s="126" t="s">
        <v>39064</v>
      </c>
      <c r="E6" s="101"/>
      <c r="F6" s="128"/>
      <c r="G6" s="129">
        <f ca="1">IFERROR(NOW()-F6,"")</f>
        <v>45948.19862372685</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45948.19862372685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45948.19862372685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45948.19862372685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45948.19862372685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45948.19862372685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45948.19862372685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45948.19862372685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45948.19862372685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45948.19862372685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45948.19862372685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45948.19862372685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45948.19862372685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45948.19862372685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45948.19862372685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45948.19862372685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45948.19862372685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45948.19862372685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45948.19862372685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45948.19862372685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45948.19862372685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45948.19862372685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45948.19862372685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45948.19862372685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45948.19862372685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45948.19862372685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45948.19862372685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45948.19862372685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45948.19862372685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45948.19862372685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45948.19862372685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45948.19862372685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45948.19862372685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45948.19862372685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45948.19862372685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45948.19862372685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45948.19862372685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45948.19862372685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45948.19862372685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45948.19862372685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45948.19862372685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45948.19862372685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45948.19862372685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45948.19862372685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45948.19862372685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45948.19862372685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45948.19862372685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45948.19862372685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45948.19862372685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45948.19862372685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45948.19862372685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45948.19862372685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45948.19862372685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45948.19862372685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45948.19862372685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45948.19862372685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45948.19862372685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45948.19862372685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45948.19862372685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45948.19862372685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45948.19862372685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45948.19862372685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45948.19862372685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45948.19862372685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45948.19862372685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45948.19862372685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45948.19862372685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45948.19862372685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45948.19862372685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45948.19862372685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45948.19862372685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45948.19862372685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45948.19862372685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45948.19862372685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45948.19862372685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45948.19862372685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45948.19862372685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45948.19862372685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45948.19862372685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45948.19862372685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45948.19862372685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45948.19862372685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45948.19862372685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45948.19862372685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45948.19862372685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45948.19862372685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45948.19862372685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45948.19862372685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45948.19862372685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45948.19862372685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45948.19862372685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45948.19862372685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45948.19862372685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45948.19862372685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45948.19862372685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45948.19862372685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45948.19862372685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45948.19862372685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45948.19862372685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45948.19862372685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45948.19862372685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45948.19862372685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45948.19862372685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45948.19862372685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45948.19862372685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45948.19862372685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45948.19862372685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45948.19862372685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45948.19862372685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45948.19862372685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45948.19862372685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45948.19862372685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45948.19862372685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45948.19862372685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45948.19862372685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45948.19862372685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45948.19862372685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45948.19862372685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45948.19862372685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45948.19862372685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45948.19862372685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45948.19862372685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45948.19862372685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45948.19862372685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45948.19862372685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45948.19862372685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45948.19862372685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45948.19862372685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45948.19862372685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45948.19862372685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45948.19862372685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45948.19862372685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45948.19862372685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45948.19862372685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45948.19862372685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45948.19862372685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45948.19862372685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45948.19862372685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45948.19862372685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45948.19862372685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45948.19862372685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45948.19862372685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45948.19862372685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45948.19862372685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45948.19862372685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45948.19862372685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45948.19862372685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45948.19862372685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45948.19862372685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45948.19862372685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45948.19862372685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45948.19862372685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45948.19862372685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45948.19862372685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45948.19862372685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45948.19862372685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45948.19862372685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45948.19862372685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45948.19862372685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45948.19862372685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45948.19862372685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45948.19862372685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45948.19862372685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45948.19862372685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45948.19862372685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45948.19862372685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45948.19862372685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45948.19862372685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45948.19862372685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45948.19862372685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45948.19862372685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45948.19862372685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45948.19862372685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45948.19862372685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45948.19862372685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45948.19862372685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45948.19862372685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45948.19862372685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45948.19862372685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45948.19862372685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45948.19862372685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45948.19862372685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45948.19862372685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45948.19862372685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45948.19862372685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45948.19862372685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45948.19862372685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45948.19862372685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45948.19862372685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45948.19862372685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45948.19862372685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45948.19862372685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45948.19862372685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45948.19862372685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45948.19862372685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45948.19862372685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45948.19862372685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45948.19862372685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45948.19862372685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45948.19862372685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45948.19862372685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45948.19862372685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45948.19862372685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45948.19862372685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45948.19862372685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45948.19862372685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45948.19862372685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45948.19862372685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45948.19862372685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45948.19862372685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45948.19862372685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45948.19862372685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45948.19862372685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45948.19862372685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45948.19862372685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45948.19862372685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45948.19862372685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45948.19862372685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45948.19862372685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45948.19862372685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45948.19862372685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45948.19862372685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45948.19862372685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45948.19862372685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45948.19862372685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45948.19862372685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45948.19862372685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45948.19862372685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45948.19862372685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45948.19862372685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45948.19862372685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45948.19862372685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45948.19862372685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45948.19862372685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45948.19862372685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45948.19862372685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45948.19862372685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45948.19862372685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45948.19862372685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45948.19862372685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45948.19862372685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45948.19862372685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45948.19862372685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45948.19862372685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45948.19862372685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45948.19862372685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45948.19862372685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45948.19862372685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45948.19862372685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45948.19862372685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45948.19862372685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45948.19862372685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45948.19862372685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45948.19862372685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45948.19862372685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45948.19862372685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45948.19862372685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45948.19862372685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45948.19862372685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45948.19862372685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45948.19862372685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45948.19862372685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45948.19862372685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45948.19862372685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45948.19862372685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45948.19862372685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45948.19862372685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45948.19862372685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45948.19862372685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45948.19862372685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45948.19862372685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45948.19862372685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45948.19862372685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45948.19862372685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45948.19862372685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45948.19862372685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45948.19862372685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45948.19862372685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45948.19862372685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45948.19862372685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45948.19862372685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45948.19862372685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45948.19862372685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45948.19862372685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45948.19862372685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45948.19862372685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45948.19862372685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45948.19862372685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45948.19862372685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45948.19862372685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45948.19862372685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45948.19862372685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45948.19862372685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45948.19862372685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45948.19862372685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45948.19862372685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45948.19862372685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45948.19862372685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45948.19862372685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45948.19862372685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45948.19862372685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45948.19862372685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45948.19862372685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45948.19862372685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45948.19862372685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45948.19862372685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45948.19862372685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45948.19862372685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45948.19862372685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45948.19862372685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45948.19862372685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45948.19862372685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45948.19862372685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45948.19862372685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45948.19862372685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45948.19862372685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45948.19862372685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45948.19862372685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45948.19862372685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45948.19862372685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45948.19862372685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45948.19862372685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45948.19862372685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45948.19862372685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45948.19862372685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45948.19862372685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45948.19862372685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45948.19862372685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45948.19862372685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45948.19862372685</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45948.19862372685</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45948.19862372685</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45948.19862372685</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39065</v>
      </c>
      <c r="B2" s="37" t="str">
        <f>IFERROR(VLOOKUP(D2,DB!A:K,11,0),"")</f>
        <v>R5</v>
      </c>
      <c r="C2" s="37">
        <v>3</v>
      </c>
      <c r="D2" s="123" t="s">
        <v>36000</v>
      </c>
      <c r="E2" s="37" t="s">
        <v>38964</v>
      </c>
      <c r="F2" s="38">
        <v>45891.832060185188</v>
      </c>
      <c r="G2" s="154">
        <f ca="1">IFERROR(NOW()-F2,"")</f>
        <v>56.36656354166189</v>
      </c>
      <c r="H2" s="38">
        <v>45891.790393518517</v>
      </c>
      <c r="I2" s="37" t="str">
        <f>IFERROR(VLOOKUP(D2,DB!A:F,6,0),"")</f>
        <v>Generator-SG</v>
      </c>
      <c r="J2" s="37" t="str">
        <f>IFERROR(VLOOKUP(D2,DB!A:G,7,0),"")</f>
        <v>Vandalized</v>
      </c>
      <c r="K2" s="37" t="s">
        <v>39066</v>
      </c>
      <c r="L2" s="37" t="str">
        <f>IFERROR(VLOOKUP(D2,DB!A:I,9,0),"")</f>
        <v>Latis</v>
      </c>
      <c r="M2" s="122"/>
    </row>
    <row r="3" spans="1:13" ht="30.75">
      <c r="A3" s="37" t="s">
        <v>39067</v>
      </c>
      <c r="B3" s="37" t="str">
        <f>IFERROR(VLOOKUP(D3,DB!A:K,11,0),"")</f>
        <v>R5</v>
      </c>
      <c r="C3" s="37">
        <v>1</v>
      </c>
      <c r="D3" s="37" t="s">
        <v>31295</v>
      </c>
      <c r="E3" s="37" t="s">
        <v>39045</v>
      </c>
      <c r="F3" s="38">
        <v>45926.188877314817</v>
      </c>
      <c r="G3" s="154">
        <f t="shared" ref="G3" ca="1" si="0">IFERROR(NOW()-F3,"")</f>
        <v>22.009746412033564</v>
      </c>
      <c r="H3" s="38">
        <v>45926.158159722225</v>
      </c>
      <c r="I3" s="37" t="str">
        <f>IFERROR(VLOOKUP(D3,DB!A:F,6,0),"")</f>
        <v>SCECO</v>
      </c>
      <c r="J3" s="37" t="str">
        <f>IFERROR(VLOOKUP(D3,DB!A:G,7,0),"")</f>
        <v>Good</v>
      </c>
      <c r="K3" s="37" t="s">
        <v>39068</v>
      </c>
      <c r="L3" s="37" t="str">
        <f>IFERROR(VLOOKUP(D3,DB!A:I,9,0),"")</f>
        <v>Latis</v>
      </c>
      <c r="M3" s="122"/>
    </row>
    <row r="4" spans="1:13" ht="30.75">
      <c r="A4" s="37" t="s">
        <v>39069</v>
      </c>
      <c r="B4" s="37" t="str">
        <f>IFERROR(VLOOKUP(D4,DB!A:K,11,0),"")</f>
        <v>R5</v>
      </c>
      <c r="C4" s="37">
        <v>2</v>
      </c>
      <c r="D4" s="37" t="s">
        <v>31159</v>
      </c>
      <c r="E4" s="37" t="s">
        <v>38964</v>
      </c>
      <c r="F4" s="38">
        <v>45944.771574074075</v>
      </c>
      <c r="G4" s="39">
        <f t="shared" ref="G4" ca="1" si="1">IFERROR(NOW()-F4,"")</f>
        <v>3.4270496527751675</v>
      </c>
      <c r="H4" s="38">
        <v>45944.676192129627</v>
      </c>
      <c r="I4" s="37" t="str">
        <f>IFERROR(VLOOKUP(D4,DB!A:F,6,0),"")</f>
        <v>SCECO</v>
      </c>
      <c r="J4" s="37" t="str">
        <f>IFERROR(VLOOKUP(D4,DB!A:G,7,0),"")</f>
        <v>Dead</v>
      </c>
      <c r="K4" s="37" t="s">
        <v>39070</v>
      </c>
      <c r="L4" s="37" t="str">
        <f>IFERROR(VLOOKUP(D4,DB!A:I,9,0),"")</f>
        <v>Latis</v>
      </c>
    </row>
    <row r="5" spans="1:13" ht="30.75">
      <c r="A5" s="37" t="s">
        <v>39071</v>
      </c>
      <c r="B5" s="37" t="str">
        <f>IFERROR(VLOOKUP(D5,DB!A:K,11,0),"")</f>
        <v>R5</v>
      </c>
      <c r="C5" s="37">
        <v>1</v>
      </c>
      <c r="D5" s="123" t="s">
        <v>34747</v>
      </c>
      <c r="E5" s="37" t="s">
        <v>39045</v>
      </c>
      <c r="F5" s="38">
        <v>45947.497812499998</v>
      </c>
      <c r="G5" s="39">
        <f t="shared" ref="G5:G13" ca="1" si="2">IFERROR(NOW()-F5,"")</f>
        <v>0.70081122685223818</v>
      </c>
      <c r="H5" s="38">
        <v>45947.491562499999</v>
      </c>
      <c r="I5" s="37" t="str">
        <f>IFERROR(VLOOKUP(D5,DB!A:F,6,0),"")</f>
        <v>SCECO</v>
      </c>
      <c r="J5" s="37" t="str">
        <f>IFERROR(VLOOKUP(D5,DB!A:G,7,0),"")</f>
        <v>Dead</v>
      </c>
      <c r="K5" s="37" t="s">
        <v>39072</v>
      </c>
      <c r="L5" s="37" t="str">
        <f>IFERROR(VLOOKUP(D5,DB!A:I,9,0),"")</f>
        <v>Latis</v>
      </c>
    </row>
    <row r="6" spans="1:13" ht="15">
      <c r="A6" s="37"/>
      <c r="B6" s="37" t="str">
        <f>IFERROR(VLOOKUP(D6,DB!A:K,11,0),"")</f>
        <v/>
      </c>
      <c r="C6" s="37"/>
      <c r="D6" s="123"/>
      <c r="E6" s="37"/>
      <c r="F6" s="38"/>
      <c r="G6" s="39">
        <f t="shared" ca="1" si="2"/>
        <v>45948.19862372685</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45948.19862372685</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45948.19862372685</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45948.19862372685</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45948.19862372685</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45948.19862372685</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45948.19862372685</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45948.19862372685</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45948.198623611112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45948.198623611112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45948.198623611112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45948.198623611112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45948.198623611112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45948.198623611112</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45948.198623611112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45948.198623611112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45948.198623611112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45948.198623611112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45948.198623611112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45948.198623611112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45948.198623611112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45948.198623611112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45948.198623611112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45948.198623611112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45948.198623611112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45948.198623611112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45948.198623611112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45948.198623611112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45948.198623611112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45948.198623611112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45948.198623611112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45948.198623611112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45948.198623611112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45948.198623611112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45948.198623611112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45948.198623611112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45948.198623611112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45948.198623611112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45948.198623611112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45948.198623611112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45948.198623611112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45948.198623611112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45948.198623611112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45948.198623611112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45948.198623611112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45948.198623611112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45948.198623611112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45948.198623611112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45948.198623611112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45948.198623611112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45948.198623611112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45948.198623611112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45948.198623611112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45948.198623611112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45948.198623611112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45948.198623611112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45948.198623611112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45948.198623611112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45948.198623611112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45948.198623611112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45948.198623611112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45948.198623611112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45948.198623611112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45948.198623611112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45948.198623611112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45948.198623611112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45948.198623611112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45948.198623611112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45948.198623611112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45948.198623611112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45948.198623611112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45948.198623611112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45948.198623611112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45948.198623611112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45948.198623611112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45948.198623611112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45948.198623611112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45948.198623611112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45948.198623611112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45948.198623611112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45948.198623611112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45948.198623611112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45948.198623611112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45948.198623611112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45948.198623611112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45948.198623611112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45948.198623611112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45948.198623611112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45948.198623611112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45948.198623611112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45948.198623611112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45948.198623611112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45948.198623611112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45948.198623611112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45948.198623611112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45948.198623611112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45948.198623611112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45948.198623611112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45948.198623611112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45948.198623611112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45948.198623611112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45948.198623611112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45948.198623611112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45948.198623611112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45948.198623611112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45948.198623611112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45948.198623611112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45948.198623611112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45948.198623611112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45948.198623611112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45948.198623611112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45948.198623611112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45948.198623611112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45948.198623611112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45948.198623611112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45948.198623611112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45948.198623611112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45948.198623611112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45948.198623611112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45948.198623611112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45948.198623611112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45948.198623611112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45948.198623611112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45948.198623611112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45948.198623611112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45948.198623611112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45948.198623611112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45948.198623611112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45948.198623611112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45948.198623611112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45948.198623611112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45948.198623611112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45948.198623611112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45948.198623611112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45948.198623611112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45948.198623611112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45948.198623611112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45948.198623611112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45948.198623611112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45948.198623611112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45948.198623611112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45948.198623611112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45948.198623611112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45948.198623611112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45948.198623611112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45948.198623611112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45948.198623611112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45948.198623611112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45948.198623611112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45948.198623611112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45948.198623611112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45948.198623611112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45948.198623611112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45948.198623611112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45948.198623611112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45948.198623611112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45948.198623611112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45948.198623611112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45948.198623611112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45948.198623611112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45948.198623611112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45948.198623611112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45948.198623611112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45948.198623611112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45948.198623611112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45948.198623611112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45948.198623611112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45948.198623611112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45948.198623611112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45948.198623611112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45948.198623611112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45948.198623611112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45948.198623611112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45948.198623611112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45948.198623611112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45948.198623611112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45948.198623611112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45948.198623611112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45948.198623611112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45948.198623611112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45948.198623611112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45948.198623611112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45948.198623611112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45948.198623611112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45948.198623611112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45948.198623611112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45948.198623611112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45948.198623611112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45948.198623611112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45948.198623611112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45948.198623611112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45948.198623611112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45948.198623611112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45948.198623611112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45948.198623611112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45948.198623611112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45948.198623611112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45948.198623611112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45948.198623611112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45948.198623611112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45948.198623611112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45948.198623611112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45948.198623611112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45948.198623611112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45948.198623611112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45948.198623611112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45948.198623611112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45948.198623611112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45948.198623611112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45948.198623611112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45948.198623611112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45948.198623611112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45948.198623611112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45948.198623611112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45948.198623611112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45948.198623611112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45948.198623611112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45948.198623611112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45948.198623611112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45948.198623611112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45948.198623611112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45948.198623611112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45948.198623611112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45948.198623611112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45948.198623611112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45948.198623611112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45948.198623611112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45948.198623611112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45948.198623611112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45948.198623611112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45948.198623611112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45948.198623611112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45948.198623611112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45948.198623611112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45948.198623611112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45948.198623611112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45948.198623611112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45948.198623611112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45948.198623611112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45948.198623611112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45948.198623611112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45948.198623611112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45948.198623611112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45948.198623611112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45948.198623611112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45948.198623611112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45948.198623611112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45948.198623611112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45948.198623611112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45948.198623611112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45948.198623611112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45948.198623611112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45948.198623611112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45948.198623611112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45948.198623611112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45948.198623611112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45948.198623611112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45948.198623611112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45948.198623611112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45948.198623611112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45948.198623611112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45948.198623611112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45948.198623611112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45948.198623611112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45948.198623611112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45948.198623611112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45948.198623611112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45948.198623611112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45948.198623611112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45948.198623611112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45948.198623611112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45948.198623611112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45948.198623611112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45948.198623611112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45948.198623611112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45948.198623611112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45948.198623611112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45948.198623611112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45948.198623611112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45948.198623611112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45948.198623611112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45948.198623611112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45948.198623611112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45948.198623611112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45948.198623611112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45948.198623611112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45948.198623611112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45948.198623611112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45948.198623611112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45948.198623611112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45948.198623611112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45948.198623611112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45948.198623611112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45948.198623611112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45948.198623611112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45948.198623611112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45948.198623611112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45948.198623611112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45948.198623611112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45948.198623611112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45948.198623611112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45948.198623611112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45948.198623611112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45948.198623611112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45948.198623611112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45948.198623611112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45948.198623611112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45948.198623611112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45948.198623611112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45948.198623611112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45948.198623611112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45948.198623611112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45948.198623611112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45948.198623611112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45948.198623611112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45948.198623611112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45948.198623611112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45948.198623611112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45948.198623611112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45948.198623611112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45948.198623611112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45948.198623611112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45948.198623611112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45948.198623611112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45948.198623611112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45948.198623611112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45948.198623611112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45948.198623611112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45948.198623611112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45948.198623611112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45948.198623611112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45948.198623611112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45948.198623611112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45948.198623611112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45948.198623611112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45948.198623611112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45948.198623611112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45948.198623611112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45948.198623611112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45948.198623611112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45948.198623611112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45948.198623611112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45948.198623611112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45948.198623611112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45948.198623611112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45948.198623611112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45948.198623611112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45948.198623611112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45948.198623611112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45948.198623611112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45948.198623611112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45948.198623611112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45948.198623611112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45948.198623611112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45948.198623611112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45948.198623611112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45948.198623611112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45948.198623611112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45948.198623611112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45948.198623611112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45948.198623611112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45948.198623611112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45948.198623611112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45948.198623611112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45948.198623611112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45948.198623611112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45948.198623611112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45948.198623611112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45948.198623611112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45948.198623611112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45948.198623611112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45948.198623611112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45948.198623611112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45948.198623611112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45948.198623611112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45948.198623611112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45948.198623611112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45948.198623611112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45948.198623611112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45948.198623611112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45948.198623611112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45948.198623611112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45948.198623611112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45948.198623611112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45948.198623611112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45948.198623611112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45948.198623611112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45948.198623611112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45948.198623611112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45948.198623611112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45948.198623611112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45948.198623611112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45948.198623611112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45948.198623611112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45948.198623611112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45948.198623611112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45948.198623611112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45948.198623611112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45948.198623611112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45948.198623611112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45948.198623611112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45948.198623611112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45948.198623611112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45948.198623611112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45948.198623611112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45948.198623611112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45948.198623611112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45948.198623611112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45948.198623611112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45948.198623611112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45948.198623611112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45948.198623611112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45948.198623611112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45948.198623611112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45948.198623611112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45948.198623611112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45948.198623611112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45948.198623611112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45948.198623611112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45948.198623611112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45948.198623611112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45948.198623611112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45948.198623611112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45948.198623611112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45948.198623611112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45948.198623611112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45948.198623611112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45948.198623611112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45948.198623611112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45948.198623611112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45948.198623611112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45948.198623611112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45948.198623611112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45948.198623611112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45948.198623611112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45948.198623611112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45948.198623611112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45948.198623611112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45948.198623611112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45948.198623611112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45948.198623611112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45948.198623611112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45948.198623611112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45948.198623611112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45948.198623611112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45948.198623611112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45948.198623611112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45948.198623611112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45948.198623611112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45948.198623611112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45948.198623611112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45948.198623611112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45948.198623611112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45948.198623611112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45948.198623611112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45948.198623611112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45948.198623611112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45948.198623611112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45948.198623611112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45948.198623611112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45948.198623611112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45948.198623611112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45948.198623611112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45948.198623611112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45948.198623611112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45948.198623611112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45948.198623611112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45948.198623611112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45948.198623611112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45948.198623611112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45948.198623611112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45948.198623611112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45948.198623611112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45948.198623611112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45948.198623611112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45948.198623611112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45948.198623611112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45948.198623611112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45948.198623611112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45948.198623611112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45948.198623611112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45948.198623611112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45948.198623611112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45948.198623611112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45948.198623611112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45948.198623611112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45948.198623611112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45948.198623611112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45948.198623611112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45948.198623611112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45948.198623611112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45948.198623611112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45948.198623611112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45948.198623611112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45948.198623611112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45948.198623611112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45948.198623611112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45948.198623611112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45948.198623611112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45948.198623611112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45948.198623611112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45948.198623611112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45948.198623611112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45948.198623611112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45948.198623611112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45948.198623611112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45948.198623611112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45948.198623611112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45948.198623611112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45948.198623611112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45948.198623611112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45948.198623611112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45948.198623611112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45948.198623611112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45948.198623611112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45948.198623611112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45948.198623611112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45948.198623611112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45948.198623611112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45948.198623611112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45948.198623611112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45948.198623611112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45948.198623611112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45948.198623611112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45948.198623611112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45948.198623611112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45948.198623611112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45948.198623611112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45948.198623611112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45948.198623611112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45948.198623611112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45948.198623611112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45948.198623611112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45948.198623611112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45948.198623611112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45948.198623611112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45948.198623611112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45948.198623611112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45948.198623611112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45948.198623611112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45948.198623611112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45948.198623611112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45948.198623611112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45948.198623611112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45948.198623611112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45948.198623611112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45948.198623611112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45948.198623611112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45948.198623611112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45948.198623611112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45948.198623611112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45948.198623611112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45948.198623611112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45948.198623611112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45948.198623611112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45948.198623611112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45948.198623611112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45948.198623611112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45948.198623611112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45948.198623611112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45948.198623611112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45948.198623611112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45948.198623611112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45948.198623611112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45948.198623611112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45948.198623611112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45948.198623611112</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45948.198623611112</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39073</v>
      </c>
      <c r="B2" s="146" t="s">
        <v>5398</v>
      </c>
      <c r="C2" s="145">
        <v>1</v>
      </c>
      <c r="D2" s="146" t="s">
        <v>34463</v>
      </c>
      <c r="E2" s="145" t="s">
        <v>39074</v>
      </c>
      <c r="F2" s="147">
        <v>45926.772847222222</v>
      </c>
      <c r="G2" s="148">
        <f ca="1">IFERROR(NOW()-F2,"-")</f>
        <v>21.42577650462772</v>
      </c>
      <c r="H2" s="149">
        <v>45927.449074074102</v>
      </c>
      <c r="I2" s="146" t="str">
        <f>IFERROR(VLOOKUP(D2,DB!A:F,6,0),"")</f>
        <v>SCECO</v>
      </c>
      <c r="J2" s="146" t="str">
        <f>IFERROR(VLOOKUP(D2,DB!A:G,7,0),"")</f>
        <v>Weak</v>
      </c>
      <c r="K2" s="145" t="s">
        <v>39075</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39076</v>
      </c>
      <c r="B3" s="146" t="str">
        <f>IFERROR(VLOOKUP(D3,DB!A:K,11,0),"")</f>
        <v>R6</v>
      </c>
      <c r="C3" s="145">
        <v>1</v>
      </c>
      <c r="D3" s="146" t="s">
        <v>34282</v>
      </c>
      <c r="E3" s="145" t="s">
        <v>38964</v>
      </c>
      <c r="F3" s="149">
        <v>45939.529062499998</v>
      </c>
      <c r="G3" s="148">
        <f ca="1">IFERROR(NOW()-F3,"-")</f>
        <v>8.6695612268522382</v>
      </c>
      <c r="H3" s="149">
        <v>45927.987534722219</v>
      </c>
      <c r="I3" s="146" t="str">
        <f>IFERROR(VLOOKUP(D3,DB!A:F,6,0),"")</f>
        <v>SCECO</v>
      </c>
      <c r="J3" s="146" t="str">
        <f>IFERROR(VLOOKUP(D3,DB!A:G,7,0),"")</f>
        <v>Vandalized</v>
      </c>
      <c r="K3" s="145" t="s">
        <v>39077</v>
      </c>
      <c r="L3" s="146" t="str">
        <f>IFERROR(VLOOKUP(D3,DB!A:I,9,0),"")</f>
        <v>Latis</v>
      </c>
    </row>
    <row r="4" spans="1:16383" ht="31.5" customHeight="1">
      <c r="A4" s="145" t="s">
        <v>39078</v>
      </c>
      <c r="B4" s="145" t="str">
        <f>IFERROR(VLOOKUP(D4,DB!A:K,11,0),"")</f>
        <v>R6</v>
      </c>
      <c r="C4" s="145">
        <v>1</v>
      </c>
      <c r="D4" s="145" t="s">
        <v>32639</v>
      </c>
      <c r="E4" s="145" t="s">
        <v>39074</v>
      </c>
      <c r="F4" s="149">
        <v>45948.076863425929</v>
      </c>
      <c r="G4" s="148">
        <f ca="1">IFERROR(NOW()-F4,"-")</f>
        <v>0.12176030092086876</v>
      </c>
      <c r="H4" s="149">
        <v>45948.058831018519</v>
      </c>
      <c r="I4" s="145" t="str">
        <f>IFERROR(VLOOKUP(D4,DB!A:F,6,0),"")</f>
        <v>SCECO</v>
      </c>
      <c r="J4" s="145" t="str">
        <f>IFERROR(VLOOKUP(D4,DB!A:G,7,0),"")</f>
        <v>Dead+No BB Design</v>
      </c>
      <c r="K4" s="145" t="s">
        <v>39079</v>
      </c>
      <c r="L4" s="145" t="str">
        <f>IFERROR(VLOOKUP(D4,DB!A:I,9,0),"")</f>
        <v>Latis</v>
      </c>
    </row>
    <row r="5" spans="1:16383" ht="31.5" customHeight="1">
      <c r="A5" s="145" t="s">
        <v>39080</v>
      </c>
      <c r="B5" s="145" t="str">
        <f>IFERROR(VLOOKUP(D5,DB!A:K,11,0),"")</f>
        <v>R6</v>
      </c>
      <c r="C5" s="145">
        <v>1</v>
      </c>
      <c r="D5" s="145" t="s">
        <v>32747</v>
      </c>
      <c r="E5" s="145" t="s">
        <v>39074</v>
      </c>
      <c r="F5" s="149">
        <v>45948.159444444442</v>
      </c>
      <c r="G5" s="148">
        <f ca="1">IFERROR(NOW()-F5,"-")</f>
        <v>3.9179282408440486E-2</v>
      </c>
      <c r="H5" s="149">
        <v>45948.092499999999</v>
      </c>
      <c r="I5" s="145" t="str">
        <f>IFERROR(VLOOKUP(D5,DB!A:F,6,0),"")</f>
        <v>SCECO</v>
      </c>
      <c r="J5" s="145" t="str">
        <f>IFERROR(VLOOKUP(D5,DB!A:G,7,0),"")</f>
        <v>In progress</v>
      </c>
      <c r="K5" s="145" t="s">
        <v>39079</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45948.19862372685</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45948.19862372685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45948.19862372685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45948.19862372685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45948.19862372685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45948.19862372685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45948.19862372685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45948.19862372685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45948.19862372685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45948.19862372685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45948.19862372685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45948.19862372685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45948.19862372685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45948.19862372685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45948.19862372685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45948.19862372685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45948.19862372685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45948.19862372685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45948.19862372685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45948.19862372685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45948.19862372685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45948.19862372685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45948.19862372685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45948.19862372685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45948.19862372685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45948.19862372685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45948.19862372685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45948.19862372685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45948.19862372685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45948.19862372685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45948.19862372685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45948.19862372685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45948.19862372685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45948.19862372685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45948.19862372685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45948.19862372685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45948.19862372685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45948.19862372685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45948.19862372685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45948.19862372685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45948.19862372685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45948.19862372685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45948.19862372685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45948.19862372685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45948.19862372685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45948.19862372685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45948.19862372685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45948.19862372685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45948.19862372685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45948.19862372685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45948.19862372685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45948.19862372685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45948.19862372685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45948.19862372685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45948.19862372685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45948.19862372685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45948.19862372685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45948.19862372685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45948.19862372685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45948.19862372685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45948.19862372685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45948.19862372685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45948.19862372685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45948.19862372685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45948.19862372685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45948.19862372685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45948.19862372685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45948.19862372685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45948.19862372685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45948.19862372685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45948.19862372685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45948.19862372685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45948.19862372685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45948.19862372685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45948.19862372685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45948.19862372685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45948.19862372685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45948.19862372685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45948.19862372685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45948.19862372685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45948.19862372685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45948.19862372685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45948.19862372685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45948.19862372685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45948.19862372685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45948.19862372685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45948.19862372685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45948.19862372685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45948.19862372685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45948.19862372685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45948.19862372685</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45948.19862372685</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45948.19862372685</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45948.19862372685</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6:E99 E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2025-10-18T01:48:06Z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