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87" documentId="13_ncr:1_{F6CB121F-512D-4AA6-A0C1-0FB36C537598}" xr6:coauthVersionLast="47" xr6:coauthVersionMax="47" xr10:uidLastSave="{A9ACDA2F-73CF-48E7-8360-01895ACC0428}"/>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4" l="1"/>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8" i="1"/>
  <c r="J8" i="1"/>
  <c r="I8" i="1"/>
  <c r="G8" i="1"/>
  <c r="B8" i="1"/>
  <c r="L9" i="1"/>
  <c r="J9" i="1"/>
  <c r="I9" i="1"/>
  <c r="G9" i="1"/>
  <c r="B9"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<sst xmlns="http://schemas.openxmlformats.org/spreadsheetml/2006/main" count="178588" uniqueCount="39078">
  <si>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</si>
  <si>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</si>
  <si>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</si>
  <si>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</si>
  <si>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</si>
  <si>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</si>
  <si>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</si>
  <si>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</si>
  <si>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</si>
  <si>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</si>
  <si>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</si>
  <si>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</si>
  <si>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</si>
  <si>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</si>
  <si>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</si>
  <si>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</si>
  <si>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</si>
  <si>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</si>
  <si>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</si>
  <si>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</si>
  <si>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</si>
  <si>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</si>
  <si>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</si>
  <si>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</si>
  <si>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</si>
  <si>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</si>
  <si>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</si>
  <si>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</si>
  <si>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</si>
  <si>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</si>
  <si>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</si>
  <si>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</si>
  <si>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</si>
  <si>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</si>
  <si>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</si>
  <si>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</si>
  <si>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</si>
  <si>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</si>
  <si>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</si>
  <si>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</si>
  <si>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</si>
  <si>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</si>
  <si>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</si>
  <si>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</si>
  <si>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</si>
  <si>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</si>
  <si>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</si>
  <si>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</si>
  <si>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</si>
  <si>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</si>
  <si>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</si>
  <si>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</si>
  <si>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</si>
  <si>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</si>
  <si>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</si>
  <si>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</si>
  <si>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</si>
  <si>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</si>
  <si>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</si>
  <si>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</si>
  <si>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</si>
  <si>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</si>
  <si>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</si>
  <si>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</si>
  <si>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</si>
  <si>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</si>
  <si>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</si>
  <si>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</si>
  <si>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</si>
  <si>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</si>
  <si>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</si>
  <si>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</si>
  <si>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</si>
  <si>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</si>
  <si>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</si>
  <si>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</si>
  <si>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</si>
  <si>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</si>
  <si>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</si>
  <si>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</si>
  <si>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</si>
  <si>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</si>
  <si>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</si>
  <si>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</si>
  <si>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</si>
  <si>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</si>
  <si>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</si>
  <si>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</si>
  <si>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</si>
  <si>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</si>
  <si>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</si>
  <si>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</si>
  <si>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</si>
  <si>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</si>
  <si>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</si>
  <si>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</si>
  <si>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</si>
  <si>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</si>
  <si>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</si>
  <si>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</si>
  <si>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</si>
  <si>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</si>
  <si>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</si>
  <si>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</si>
  <si>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</si>
  <si>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</si>
  <si>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</si>
  <si>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</si>
  <si>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</si>
  <si>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</si>
  <si>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</si>
  <si>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</si>
  <si>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</si>
  <si>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</si>
  <si>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</si>
  <si>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</si>
  <si>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</si>
  <si>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</si>
  <si>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</si>
  <si>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</si>
  <si>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</si>
  <si>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</si>
  <si>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</si>
  <si>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</si>
  <si>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</si>
  <si>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</si>
  <si>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</si>
  <si>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</si>
  <si>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</si>
  <si>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</si>
  <si>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</si>
  <si>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</si>
  <si>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</si>
  <si>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</si>
  <si>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</si>
  <si>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</si>
  <si>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</si>
  <si>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</si>
  <si>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</si>
  <si>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</si>
  <si>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</si>
  <si>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</si>
  <si>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</si>
  <si>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</si>
  <si>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</si>
  <si>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</si>
  <si>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</si>
  <si>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</si>
  <si>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</si>
  <si>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</si>
  <si>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</si>
  <si>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</si>
  <si>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</si>
  <si>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</si>
  <si>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</si>
  <si>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</si>
  <si>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</si>
  <si>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</si>
  <si>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</si>
  <si>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</si>
  <si>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</si>
  <si>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</si>
  <si>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</si>
  <si>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</si>
  <si>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</si>
  <si>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</si>
  <si>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</si>
  <si>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</si>
  <si>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</si>
  <si>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</si>
  <si>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</si>
  <si>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</si>
  <si>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</si>
  <si>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</si>
  <si>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</si>
  <si>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</si>
  <si>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</si>
  <si>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</si>
  <si>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</si>
  <si>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</si>
  <si>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</si>
  <si>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</si>
  <si>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</si>
  <si>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</si>
  <si>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</si>
  <si>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</si>
  <si>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</si>
  <si>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</si>
  <si>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</si>
  <si>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</si>
  <si>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</si>
  <si>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</si>
  <si>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</si>
  <si>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</si>
  <si>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</si>
  <si>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</si>
  <si>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</si>
  <si>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</si>
  <si>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</si>
  <si>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</si>
  <si>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</si>
  <si>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</si>
  <si>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</si>
  <si>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</si>
  <si>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</si>
  <si>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</si>
  <si>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</si>
  <si>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</si>
  <si>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</si>
  <si>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</si>
  <si>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</si>
  <si>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</si>
  <si>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</si>
  <si>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</si>
  <si>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</si>
  <si>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</si>
  <si>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</si>
  <si>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</si>
  <si>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</si>
  <si>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</si>
  <si>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</si>
  <si>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</si>
  <si>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</si>
  <si>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</si>
  <si>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</si>
  <si>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</si>
  <si>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</si>
  <si>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</si>
  <si>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</si>
  <si>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</si>
  <si>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</si>
  <si>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</si>
  <si>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</si>
  <si>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</si>
  <si>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</si>
  <si>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</si>
  <si>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</si>
  <si>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</si>
  <si>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</si>
  <si>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</si>
  <si>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</si>
  <si>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</si>
  <si>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</si>
  <si>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</si>
  <si>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</si>
  <si>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</si>
  <si>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</si>
  <si>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</si>
  <si>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</si>
  <si>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</si>
  <si>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</si>
  <si>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</si>
  <si>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</si>
  <si>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</si>
  <si>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</si>
  <si>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</si>
  <si>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</si>
  <si>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</si>
  <si>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</si>
  <si>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</si>
  <si>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</si>
  <si>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</si>
  <si>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</si>
  <si>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</si>
  <si>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</si>
  <si>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</si>
  <si>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</si>
  <si>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</si>
  <si>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</si>
  <si>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</si>
  <si>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</si>
  <si>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</si>
  <si>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</si>
  <si>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</si>
  <si>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</si>
  <si>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</si>
  <si>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</si>
  <si>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</si>
  <si>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</si>
  <si>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</si>
  <si>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</si>
  <si>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</si>
  <si>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</si>
  <si>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</si>
  <si>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</si>
  <si>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</si>
  <si>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</si>
  <si>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</si>
  <si>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</si>
  <si>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</si>
  <si>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</si>
  <si>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</si>
  <si>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</si>
  <si>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</si>
  <si>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</si>
  <si>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</si>
  <si>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</si>
  <si>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</si>
  <si>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</si>
  <si>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</si>
  <si>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</si>
  <si>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</si>
  <si>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</si>
  <si>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</si>
  <si>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</si>
  <si>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</si>
  <si>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</si>
  <si>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</si>
  <si>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</si>
  <si>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</si>
  <si>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</si>
  <si>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</si>
  <si>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</si>
  <si>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</si>
  <si>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</si>
  <si>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</si>
  <si>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</si>
  <si>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</si>
  <si>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</si>
  <si>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</si>
  <si>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</si>
  <si>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</si>
  <si>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</si>
  <si>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</si>
  <si>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</si>
  <si>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</si>
  <si>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</si>
  <si>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</si>
  <si>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</si>
  <si>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</si>
  <si>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</si>
  <si>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</si>
  <si>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</si>
  <si>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</si>
  <si>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</si>
  <si>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</si>
  <si>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</si>
  <si>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</si>
  <si>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</si>
  <si>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</si>
  <si>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</si>
  <si>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</si>
  <si>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</si>
  <si>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</si>
  <si>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</si>
  <si>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</si>
  <si>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</si>
  <si>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</si>
  <si>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</si>
  <si>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</si>
  <si>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</si>
  <si>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</si>
  <si>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</si>
  <si>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</si>
  <si>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</si>
  <si>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</si>
  <si>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</si>
  <si>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</si>
  <si>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</si>
  <si>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</si>
  <si>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</si>
  <si>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</si>
  <si>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</si>
  <si>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</si>
  <si>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</si>
  <si>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</si>
  <si>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</si>
  <si>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</si>
  <si>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</si>
  <si>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</si>
  <si>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</si>
  <si>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</si>
  <si>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</si>
  <si>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</si>
  <si>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</si>
  <si>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</si>
  <si>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</si>
  <si>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</si>
  <si>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</si>
  <si>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</si>
  <si>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</si>
  <si>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</si>
  <si>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</si>
  <si>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</si>
  <si>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</si>
  <si>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</si>
  <si>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</si>
  <si>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</si>
  <si>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</si>
  <si>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</si>
  <si>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</si>
  <si>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</si>
  <si>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</si>
  <si>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</si>
  <si>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</si>
  <si>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</si>
  <si>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</si>
  <si>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</si>
  <si>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</si>
  <si>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</si>
  <si>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</si>
  <si>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</si>
  <si>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</si>
  <si>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</si>
  <si>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</si>
  <si>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</si>
  <si>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</si>
  <si>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</si>
  <si>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</si>
  <si>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</si>
  <si>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</si>
  <si>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</si>
  <si>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</si>
  <si>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</si>
  <si>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</si>
  <si>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</si>
  <si>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</si>
  <si>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</si>
  <si>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</si>
  <si>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</si>
  <si>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</si>
  <si>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</si>
  <si>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</si>
  <si>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</si>
  <si>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</si>
  <si>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</si>
  <si>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</si>
  <si>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</si>
  <si>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</si>
  <si>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</si>
  <si>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</si>
  <si>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</si>
  <si>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</si>
  <si>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</si>
  <si>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</si>
  <si>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</si>
  <si>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</si>
  <si>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</si>
  <si>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</si>
  <si>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</si>
  <si>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</si>
  <si>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</si>
  <si>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</si>
  <si>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</si>
  <si>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</si>
  <si>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</si>
  <si>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</si>
  <si>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</si>
  <si>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</si>
  <si>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</si>
  <si>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</si>
  <si>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</si>
  <si>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</si>
  <si>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</si>
  <si>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</si>
  <si>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</si>
  <si>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</si>
  <si>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</si>
  <si>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</si>
  <si>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</si>
  <si>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</si>
  <si>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</si>
  <si>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</si>
  <si>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</si>
  <si>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</si>
  <si>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</si>
  <si>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</si>
  <si>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</si>
  <si>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</si>
  <si>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</si>
  <si>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</si>
  <si>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</si>
  <si>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</si>
  <si>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</si>
  <si>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</si>
  <si>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</si>
  <si>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</si>
  <si>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</si>
  <si>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</si>
  <si>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</si>
  <si>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</si>
  <si>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</si>
  <si>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</si>
  <si>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</si>
  <si>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</si>
  <si>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</si>
  <si>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</si>
  <si>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</si>
  <si>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</si>
  <si>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</si>
  <si>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</si>
  <si>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</si>
  <si>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</si>
  <si>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</si>
  <si>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</si>
  <si>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</si>
  <si>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</si>
  <si>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</si>
  <si>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</si>
  <si>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</si>
  <si>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</si>
  <si>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</si>
  <si>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</si>
  <si>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</si>
  <si>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</si>
  <si>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</si>
  <si>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</si>
  <si>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</si>
  <si>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</si>
  <si>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</si>
  <si>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</si>
  <si>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</si>
  <si>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</si>
  <si>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</si>
  <si>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</si>
  <si>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</si>
  <si>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</si>
  <si>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</si>
  <si>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</si>
  <si>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</si>
  <si>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</si>
  <si>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</si>
  <si>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</si>
  <si>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</si>
  <si>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</si>
  <si>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</si>
  <si>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</si>
  <si>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</si>
  <si>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</si>
  <si>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</si>
  <si>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</si>
  <si>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</si>
  <si>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</si>
  <si>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</si>
  <si>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</si>
  <si>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</si>
  <si>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</si>
  <si>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</si>
  <si>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</si>
  <si>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</si>
  <si>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</si>
  <si>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</si>
  <si>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</si>
  <si>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</si>
  <si>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</si>
  <si>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</si>
  <si>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</si>
  <si>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</si>
  <si>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</si>
  <si>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</si>
  <si>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</si>
  <si>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</si>
  <si>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</si>
  <si>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</si>
  <si>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</si>
  <si>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</si>
  <si>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</si>
  <si>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</si>
  <si>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</si>
  <si>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</si>
  <si>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</si>
  <si>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</si>
  <si>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</si>
  <si>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</si>
  <si>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</si>
  <si>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</si>
  <si>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</si>
  <si>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</si>
  <si>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</si>
  <si>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</si>
  <si>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</si>
  <si>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</si>
  <si>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</si>
  <si>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</si>
  <si>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</si>
  <si>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</si>
  <si>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</si>
  <si>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</si>
  <si>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</si>
  <si>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</si>
  <si>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</si>
  <si>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</si>
  <si>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</si>
  <si>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</si>
  <si>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</si>
  <si>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</si>
  <si>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</si>
  <si>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</si>
  <si>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</si>
  <si>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</si>
  <si>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</si>
  <si>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</si>
  <si>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</si>
  <si>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</si>
  <si>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</si>
  <si>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</si>
  <si>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</si>
  <si>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</si>
  <si>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</si>
  <si>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</si>
  <si>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</si>
  <si>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</si>
  <si>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</si>
  <si>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</si>
  <si>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</si>
  <si>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</si>
  <si>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</si>
  <si>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</si>
  <si>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</si>
  <si>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</si>
  <si>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</si>
  <si>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</si>
  <si>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</si>
  <si>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</si>
  <si>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</si>
  <si>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</si>
  <si>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</si>
  <si>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</si>
  <si>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</si>
  <si>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</si>
  <si>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</si>
  <si>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</si>
  <si>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</si>
  <si>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</si>
  <si>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</si>
  <si>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</si>
  <si>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</si>
  <si>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</si>
  <si>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</si>
  <si>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</si>
  <si>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</si>
  <si>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</si>
  <si>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</si>
  <si>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</si>
  <si>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</si>
  <si>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</si>
  <si>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</si>
  <si>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</si>
  <si>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</si>
  <si>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</si>
  <si>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</si>
  <si>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</si>
  <si>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</si>
  <si>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</si>
  <si>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</si>
  <si>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</si>
  <si>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</si>
  <si>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</si>
  <si>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</si>
  <si>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</si>
  <si>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</si>
  <si>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</si>
  <si>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</si>
  <si>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</si>
  <si>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</si>
  <si>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</si>
  <si>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</si>
  <si>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</si>
  <si>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</si>
  <si>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</si>
  <si>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</si>
  <si>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</si>
  <si>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</si>
  <si>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</si>
  <si>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</si>
  <si>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</si>
  <si>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</si>
  <si>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</si>
  <si>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</si>
  <si>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</si>
  <si>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</si>
  <si>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</si>
  <si>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</si>
  <si>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</si>
  <si>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</si>
  <si>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</si>
  <si>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</si>
  <si>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</si>
  <si>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</si>
  <si>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</si>
  <si>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</si>
  <si>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</si>
  <si>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</si>
  <si>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</si>
  <si>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</si>
  <si>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</si>
  <si>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</si>
  <si>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</si>
  <si>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</si>
  <si>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</si>
  <si>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</si>
  <si>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</si>
  <si>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</si>
  <si>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</si>
  <si>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</si>
  <si>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</si>
  <si>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</si>
  <si>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</si>
  <si>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</si>
  <si>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</si>
  <si>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</si>
  <si>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</si>
  <si>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</si>
  <si>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</si>
  <si>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</si>
  <si>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</si>
  <si>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</si>
  <si>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</si>
  <si>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</si>
  <si>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</si>
  <si>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</si>
  <si>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</si>
  <si>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</si>
  <si>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</si>
  <si>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</si>
  <si>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</si>
  <si>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</si>
  <si>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</si>
  <si>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</si>
  <si>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</si>
  <si>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</si>
  <si>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</si>
  <si>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</si>
  <si>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</si>
  <si>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</si>
  <si>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</si>
  <si>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</si>
  <si>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</si>
  <si>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</si>
  <si>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</si>
  <si>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</si>
  <si>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</si>
  <si>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</si>
  <si>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</si>
  <si>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</si>
  <si>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</si>
  <si>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</si>
  <si>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</si>
  <si>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</si>
  <si>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</si>
  <si>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</si>
  <si>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</si>
  <si>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</si>
  <si>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</si>
  <si>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</si>
  <si>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</si>
  <si>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</si>
  <si>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</si>
  <si>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</si>
  <si>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</si>
  <si>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</si>
  <si>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</si>
  <si>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</si>
  <si>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</si>
  <si>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</si>
  <si>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</si>
  <si>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</si>
  <si>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</si>
  <si>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</si>
  <si>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</si>
  <si>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</si>
  <si>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</si>
  <si>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</si>
  <si>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</si>
  <si>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</si>
  <si>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</si>
  <si>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</si>
  <si>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</si>
  <si>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</si>
  <si>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</si>
  <si>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</si>
  <si>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</si>
  <si>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</si>
  <si>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</si>
  <si>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</si>
  <si>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</si>
  <si>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</si>
  <si>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</si>
  <si>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</si>
  <si>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</si>
  <si>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</si>
  <si>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</si>
  <si>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</si>
  <si>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</si>
  <si>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</si>
  <si>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</si>
  <si>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</si>
  <si>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</si>
  <si>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</si>
  <si>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</si>
  <si>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</si>
  <si>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</si>
  <si>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</si>
  <si>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</si>
  <si>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</si>
  <si>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</si>
  <si>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</si>
  <si>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</si>
  <si>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</si>
  <si>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</si>
  <si>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</si>
  <si>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</si>
  <si>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</si>
  <si>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</si>
  <si>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</si>
  <si>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</si>
  <si>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</si>
  <si>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</si>
  <si>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</si>
  <si>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</si>
  <si>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</si>
  <si>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</si>
  <si>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</si>
  <si>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</si>
  <si>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</si>
  <si>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</si>
  <si>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</si>
  <si>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</si>
  <si>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</si>
  <si>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</si>
  <si>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</si>
  <si>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</si>
  <si>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</si>
  <si>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</si>
  <si>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</si>
  <si>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</si>
  <si>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</si>
  <si>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</si>
  <si>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</si>
  <si>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</si>
  <si>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</si>
  <si>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</si>
  <si>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</si>
  <si>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</si>
  <si>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</si>
  <si>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</si>
  <si>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</si>
  <si>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</si>
  <si>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</si>
  <si>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</si>
  <si>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</si>
  <si>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</si>
  <si>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</si>
  <si>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</si>
  <si>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</si>
  <si>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</si>
  <si>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</si>
  <si>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</si>
  <si>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</si>
  <si>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</si>
  <si>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</si>
  <si>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</si>
  <si>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</si>
  <si>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</si>
  <si>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</si>
  <si>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</si>
  <si>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</si>
  <si>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</si>
  <si>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</si>
  <si>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</si>
  <si>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</si>
  <si>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</si>
  <si>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</si>
  <si>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</si>
  <si>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</si>
  <si>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</si>
  <si>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</si>
  <si>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</si>
  <si>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</si>
  <si>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</si>
  <si>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</si>
  <si>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</si>
  <si>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</si>
  <si>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</si>
  <si>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</si>
  <si>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</si>
  <si>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</si>
  <si>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</si>
  <si>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</si>
  <si>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</si>
  <si>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</si>
  <si>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</si>
  <si>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</si>
  <si>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</si>
  <si>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</si>
  <si>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</si>
  <si>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</si>
  <si>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</si>
  <si>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</si>
  <si>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</si>
  <si>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</si>
  <si>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</si>
  <si>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</si>
  <si>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</si>
  <si>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</si>
  <si>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</si>
  <si>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</si>
  <si>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</si>
  <si>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</si>
  <si>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</si>
  <si>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</si>
  <si>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</si>
  <si>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</si>
  <si>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</si>
  <si>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</si>
  <si>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</si>
  <si>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</si>
  <si>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</si>
  <si>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</si>
  <si>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</si>
  <si>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</si>
  <si>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</si>
  <si>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</si>
  <si>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</si>
  <si>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</si>
  <si>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</si>
  <si>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</si>
  <si>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</si>
  <si>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</si>
  <si>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</si>
  <si>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</si>
  <si>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</si>
  <si>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</si>
  <si>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</si>
  <si>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</si>
  <si>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</si>
  <si>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</si>
  <si>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</si>
  <si>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</si>
  <si>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</si>
  <si>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</si>
  <si>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</si>
  <si>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</si>
  <si>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</si>
  <si>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</si>
  <si>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</si>
  <si>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</si>
  <si>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</si>
  <si>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</si>
  <si>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</si>
  <si>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</si>
  <si>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</si>
  <si>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</si>
  <si>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</si>
  <si>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</si>
  <si>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</si>
  <si>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</si>
  <si>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</si>
  <si>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</si>
  <si>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</si>
  <si>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</si>
  <si>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</si>
  <si>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</si>
  <si>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</si>
  <si>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</si>
  <si>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</si>
  <si>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</si>
  <si>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</si>
  <si>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</si>
  <si>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</si>
  <si>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</si>
  <si>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</si>
  <si>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</si>
  <si>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</si>
  <si>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</si>
  <si>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</si>
  <si>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</si>
  <si>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</si>
  <si>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</si>
  <si>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</si>
  <si>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</si>
  <si>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</si>
  <si>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</si>
  <si>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</si>
  <si>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</si>
  <si>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</si>
  <si>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</si>
  <si>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</si>
  <si>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</si>
  <si>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</si>
  <si>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</si>
  <si>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</si>
  <si>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</si>
  <si>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</si>
  <si>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</si>
  <si>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</si>
  <si>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</si>
  <si>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</si>
  <si>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</si>
  <si>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</si>
  <si>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</si>
  <si>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</si>
  <si>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</si>
  <si>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</si>
  <si>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</si>
  <si>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</si>
  <si>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</si>
  <si>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</si>
  <si>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</si>
  <si>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</si>
  <si>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</si>
  <si>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</si>
  <si>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</si>
  <si>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</si>
  <si>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</si>
  <si>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</si>
  <si>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</si>
  <si>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</si>
  <si>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</si>
  <si>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</si>
  <si>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</si>
  <si>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</si>
  <si>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</si>
  <si>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</si>
  <si>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</si>
  <si>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</si>
  <si>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</si>
  <si>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</si>
  <si>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</si>
  <si>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</si>
  <si>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</si>
  <si>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</si>
  <si>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</si>
  <si>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</si>
  <si>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</si>
  <si>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</si>
  <si>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</si>
  <si>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</si>
  <si>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</si>
  <si>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</si>
  <si>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</si>
  <si>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</si>
  <si>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</si>
  <si>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</si>
  <si>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</si>
  <si>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</si>
  <si>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</si>
  <si>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</si>
  <si>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</si>
  <si>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</si>
  <si>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</si>
  <si>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</si>
  <si>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</si>
  <si>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</si>
  <si>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</si>
  <si>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</si>
  <si>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</si>
  <si>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</si>
  <si>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</si>
  <si>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</si>
  <si>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</si>
  <si>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</si>
  <si>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</si>
  <si>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</si>
  <si>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</si>
  <si>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</si>
  <si>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</si>
  <si>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</si>
  <si>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</si>
  <si>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</si>
  <si>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</si>
  <si>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</si>
  <si>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</si>
  <si>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</si>
  <si>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</si>
  <si>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</si>
  <si>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</si>
  <si>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</si>
  <si>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</si>
  <si>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</si>
  <si>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</si>
  <si>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</si>
  <si>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</si>
  <si>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</si>
  <si>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</si>
  <si>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</si>
  <si>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</si>
  <si>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</si>
  <si>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</si>
  <si>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</si>
  <si>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</si>
  <si>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</si>
  <si>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</si>
  <si>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</si>
  <si>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</si>
  <si>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</si>
  <si>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</si>
  <si>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</si>
  <si>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</si>
  <si>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</si>
  <si>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</si>
  <si>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</si>
  <si>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</si>
  <si>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</si>
  <si>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</si>
  <si>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</si>
  <si>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</si>
  <si>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</si>
  <si>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</si>
  <si>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</si>
  <si>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</si>
  <si>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</si>
  <si>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</si>
  <si>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</si>
  <si>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</si>
  <si>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</si>
  <si>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</si>
  <si>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</si>
  <si>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</si>
  <si>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</si>
  <si>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</si>
  <si>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</si>
  <si>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</si>
  <si>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</si>
  <si>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</si>
  <si>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</si>
  <si>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</si>
  <si>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</si>
  <si>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</si>
  <si>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</si>
  <si>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</si>
  <si>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</si>
  <si>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</si>
  <si>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</si>
  <si>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</si>
  <si>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</si>
  <si>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</si>
  <si>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</si>
  <si>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</si>
  <si>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</si>
  <si>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</si>
  <si>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</si>
  <si>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</si>
  <si>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</si>
  <si>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</si>
  <si>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</si>
  <si>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</si>
  <si>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</si>
  <si>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</si>
  <si>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</si>
  <si>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</si>
  <si>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</si>
  <si>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</si>
  <si>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</si>
  <si>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</si>
  <si>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</si>
  <si>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</si>
  <si>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</si>
  <si>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</si>
  <si>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</si>
  <si>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</si>
  <si>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</si>
  <si>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</si>
  <si>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</si>
  <si>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</si>
  <si>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</si>
  <si>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</si>
  <si>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</si>
  <si>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</si>
  <si>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</si>
  <si>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</si>
  <si>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</si>
  <si>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</si>
  <si>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</si>
  <si>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</si>
  <si>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</si>
  <si>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</si>
  <si>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</si>
  <si>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</si>
  <si>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</si>
  <si>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</si>
  <si>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</si>
  <si>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</si>
  <si>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</si>
  <si>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</si>
  <si>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</si>
  <si>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</si>
  <si>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</si>
  <si>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</si>
  <si>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</si>
  <si>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</si>
  <si>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</si>
  <si>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</si>
  <si>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</si>
  <si>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</si>
  <si>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</si>
  <si>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</si>
  <si>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</si>
  <si>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</si>
  <si>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</si>
  <si>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</si>
  <si>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</si>
  <si>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</si>
  <si>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</si>
  <si>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</si>
  <si>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</si>
  <si>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</si>
  <si>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</si>
  <si>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</si>
  <si>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</si>
  <si>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</si>
  <si>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</si>
  <si>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</si>
  <si>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</si>
  <si>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</si>
  <si>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</si>
  <si>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</si>
  <si>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</si>
  <si>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</si>
  <si>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</si>
  <si>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</si>
  <si>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</si>
  <si>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</si>
  <si>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</si>
  <si>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</si>
  <si>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</si>
  <si>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</si>
  <si>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</si>
  <si>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</si>
  <si>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</si>
  <si>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</si>
  <si>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</si>
  <si>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</si>
  <si>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</si>
  <si>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</si>
  <si>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</si>
  <si>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</si>
  <si>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</si>
  <si>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</si>
  <si>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</si>
  <si>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</si>
  <si>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</si>
  <si>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</si>
  <si>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</si>
  <si>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</si>
  <si>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</si>
  <si>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</si>
  <si>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</si>
  <si>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</si>
  <si>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</si>
  <si>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</si>
  <si>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</si>
  <si>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</si>
  <si>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</si>
  <si>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</si>
  <si>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</si>
  <si>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</si>
  <si>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</si>
  <si>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</si>
  <si>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</si>
  <si>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</si>
  <si>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</si>
  <si>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</si>
  <si>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</si>
  <si>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</si>
  <si>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</si>
  <si>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</si>
  <si>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</si>
  <si>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</si>
  <si>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</si>
  <si>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</si>
  <si>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</si>
  <si>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</si>
  <si>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</si>
  <si>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</si>
  <si>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</si>
  <si>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</si>
  <si>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</si>
  <si>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</si>
  <si>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</si>
  <si>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</si>
  <si>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</si>
  <si>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</si>
  <si>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</si>
  <si>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</si>
  <si>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</si>
  <si>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</si>
  <si>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</si>
  <si>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</si>
  <si>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</si>
  <si>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</si>
  <si>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</si>
  <si>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</si>
  <si>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</si>
  <si>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</si>
  <si>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</si>
  <si>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</si>
  <si>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</si>
  <si>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</si>
  <si>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</si>
  <si>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</si>
  <si>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</si>
  <si>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</si>
  <si>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</si>
  <si>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</si>
  <si>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</si>
  <si>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</si>
  <si>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</si>
  <si>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</si>
  <si>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</si>
  <si>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</si>
  <si>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</si>
  <si>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</si>
  <si>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</si>
  <si>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</si>
  <si>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</si>
  <si>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</si>
  <si>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</si>
  <si>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</si>
  <si>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</si>
  <si>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</si>
  <si>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</si>
  <si>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</si>
  <si>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</si>
  <si>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</si>
  <si>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</si>
  <si>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</si>
  <si>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</si>
  <si>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</si>
  <si>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</si>
  <si>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</si>
  <si>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</si>
  <si>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</si>
  <si>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</si>
  <si>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</si>
  <si>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</si>
  <si>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</si>
  <si>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</si>
  <si>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</si>
  <si>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</si>
  <si>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</si>
  <si>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</si>
  <si>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</si>
  <si>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</si>
  <si>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</si>
  <si>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</si>
  <si>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</si>
  <si>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</si>
  <si>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</si>
  <si>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</si>
  <si>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</si>
  <si>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</si>
  <si>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</si>
  <si>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</si>
  <si>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</si>
  <si>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</si>
  <si>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</si>
  <si>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</si>
  <si>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</si>
  <si>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</si>
  <si>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</si>
  <si>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</si>
  <si>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</si>
  <si>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</si>
  <si>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</si>
  <si>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</si>
  <si>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</si>
  <si>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</si>
  <si>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</si>
  <si>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</si>
  <si>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</si>
  <si>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</si>
  <si>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</si>
  <si>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</si>
  <si>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</si>
  <si>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</si>
  <si>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</si>
  <si>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</si>
  <si>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</si>
  <si>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</si>
  <si>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</si>
  <si>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</si>
  <si>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</si>
  <si>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</si>
  <si>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</si>
  <si>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</si>
  <si>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</si>
  <si>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</si>
  <si>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</si>
  <si>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</si>
  <si>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</si>
  <si>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</si>
  <si>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</si>
  <si>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</si>
  <si>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</si>
  <si>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</si>
  <si>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</si>
  <si>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</si>
  <si>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</si>
  <si>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</si>
  <si>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</si>
  <si>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</si>
  <si>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</si>
  <si>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</si>
  <si>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</si>
  <si>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</si>
  <si>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</si>
  <si>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</si>
  <si>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</si>
  <si>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</si>
  <si>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</si>
  <si>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</si>
  <si>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</si>
  <si>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</si>
  <si>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</si>
  <si>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</si>
  <si>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</si>
  <si>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</si>
  <si>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</si>
  <si>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</si>
  <si>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</si>
  <si>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</si>
  <si>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</si>
  <si>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</si>
  <si>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</si>
  <si>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</si>
  <si>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</si>
  <si>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</si>
  <si>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</si>
  <si>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</si>
  <si>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</si>
  <si>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</si>
  <si>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</si>
  <si>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</si>
  <si>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</si>
  <si>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</si>
  <si>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</si>
  <si>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</si>
  <si>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</si>
  <si>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</si>
  <si>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</si>
  <si>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</si>
  <si>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</si>
  <si>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</si>
  <si>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</si>
  <si>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</si>
  <si>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</si>
  <si>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</si>
  <si>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</si>
  <si>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</si>
  <si>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</si>
  <si>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</si>
  <si>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</si>
  <si>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</si>
  <si>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</si>
  <si>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</si>
  <si>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</si>
  <si>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</si>
  <si>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</si>
  <si>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</si>
  <si>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</si>
  <si>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</si>
  <si>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</si>
  <si>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</si>
  <si>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</si>
  <si>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</si>
  <si>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</si>
  <si>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</si>
  <si>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</si>
  <si>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</si>
  <si>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</si>
  <si>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</si>
  <si>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</si>
  <si>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</si>
  <si>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</si>
  <si>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</si>
  <si>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</si>
  <si>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</si>
  <si>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</si>
  <si>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</si>
  <si>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</si>
  <si>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</si>
  <si>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</si>
  <si>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</si>
  <si>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</si>
  <si>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</si>
  <si>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</si>
  <si>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</si>
  <si>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</si>
  <si>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</si>
  <si>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</si>
  <si>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</si>
  <si>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</si>
  <si>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</si>
  <si>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</si>
  <si>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</si>
  <si>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</si>
  <si>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</si>
  <si>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</si>
  <si>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</si>
  <si>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</si>
  <si>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</si>
  <si>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</si>
  <si>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</si>
  <si>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</si>
  <si>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</si>
  <si>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</si>
  <si>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</si>
  <si>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</si>
  <si>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</si>
  <si>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</si>
  <si>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</si>
  <si>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</si>
  <si>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</si>
  <si>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</si>
  <si>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</si>
  <si>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</si>
  <si>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</si>
  <si>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</si>
  <si>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</si>
  <si>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</si>
  <si>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</si>
  <si>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</si>
  <si>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</si>
  <si>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</si>
  <si>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</si>
  <si>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</si>
  <si>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</si>
  <si>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</si>
  <si>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</si>
  <si>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</si>
  <si>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</si>
  <si>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</si>
  <si>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</si>
  <si>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</si>
  <si>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</si>
  <si>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</si>
  <si>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</si>
  <si>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</si>
  <si>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</si>
  <si>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</si>
  <si>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</si>
  <si>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</si>
  <si>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</si>
  <si>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</si>
  <si>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</si>
  <si>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</si>
  <si>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</si>
  <si>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</si>
  <si>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</si>
  <si>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</si>
  <si>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</si>
  <si>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</si>
  <si>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</si>
  <si>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</si>
  <si>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</si>
  <si>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</si>
  <si>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</si>
  <si>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</si>
  <si>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</si>
  <si>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</si>
  <si>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</si>
  <si>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</si>
  <si>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</si>
  <si>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</si>
  <si>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</si>
  <si>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</si>
  <si>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</si>
  <si>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</si>
  <si>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</si>
  <si>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</si>
  <si>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</si>
  <si>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</si>
  <si>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</si>
  <si>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</si>
  <si>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</si>
  <si>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</si>
  <si>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</si>
  <si>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</si>
  <si>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</si>
  <si>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</si>
  <si>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</si>
  <si>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</si>
  <si>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</si>
  <si>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</si>
  <si>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</si>
  <si>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</si>
  <si>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</si>
  <si>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</si>
  <si>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</si>
  <si>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</si>
  <si>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</si>
  <si>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</si>
  <si>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</si>
  <si>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</si>
  <si>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</si>
  <si>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</si>
  <si>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</si>
  <si>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</si>
  <si>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</si>
  <si>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</si>
  <si>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</si>
  <si>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</si>
  <si>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</si>
  <si>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</si>
  <si>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</si>
  <si>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</si>
  <si>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</si>
  <si>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</si>
  <si>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</si>
  <si>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</si>
  <si>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</si>
  <si>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</si>
  <si>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</si>
  <si>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</si>
  <si>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</si>
  <si>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</si>
  <si>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</si>
  <si>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</si>
  <si>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</si>
  <si>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</si>
  <si>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</si>
  <si>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</si>
  <si>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</si>
  <si>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</si>
  <si>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</si>
  <si>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</si>
  <si>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</si>
  <si>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</si>
  <si>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</si>
  <si>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</si>
  <si>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</si>
  <si>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</si>
  <si>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</si>
  <si>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</si>
  <si>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</si>
  <si>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</si>
  <si>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</si>
  <si>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</si>
  <si>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</si>
  <si>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</si>
  <si>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</si>
  <si>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</si>
  <si>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</si>
  <si>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</si>
  <si>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</si>
  <si>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</si>
  <si>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</si>
  <si>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</si>
  <si>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</si>
  <si>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</si>
  <si>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</si>
  <si>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</si>
  <si>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</si>
  <si>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</si>
  <si>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</si>
  <si>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</si>
  <si>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</si>
  <si>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</si>
  <si>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</si>
  <si>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</si>
  <si>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</si>
  <si>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</si>
  <si>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</si>
  <si>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</si>
  <si>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</si>
  <si>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</si>
  <si>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</si>
  <si>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</si>
  <si>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</si>
  <si>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</si>
  <si>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</si>
  <si>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</si>
  <si>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</si>
  <si>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</si>
  <si>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</si>
  <si>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</si>
  <si>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</si>
  <si>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</si>
  <si>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</si>
  <si>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</si>
  <si>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</si>
  <si>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</si>
  <si>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</si>
  <si>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</si>
  <si>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</si>
  <si>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</si>
  <si>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</si>
  <si>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</si>
  <si>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</si>
  <si>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</si>
  <si>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</si>
  <si>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</si>
  <si>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</si>
  <si>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</si>
  <si>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</si>
  <si>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</si>
  <si>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</si>
  <si>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</si>
  <si>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</si>
  <si>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</si>
  <si>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</si>
  <si>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</si>
  <si>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</si>
  <si>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</si>
  <si>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</si>
  <si>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</si>
  <si>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</si>
  <si>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</si>
  <si>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</si>
  <si>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</si>
  <si>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</si>
  <si>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</si>
  <si>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</si>
  <si>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</si>
  <si>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</si>
  <si>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</si>
  <si>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</si>
  <si>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</si>
  <si>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</si>
  <si>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</si>
  <si>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</si>
  <si>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</si>
  <si>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</si>
  <si>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</si>
  <si>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</si>
  <si>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</si>
  <si>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</si>
  <si>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</si>
  <si>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</si>
  <si>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</si>
  <si>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</si>
  <si>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</si>
  <si>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</si>
  <si>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</si>
  <si>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</si>
  <si>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</si>
  <si>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</si>
  <si>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</si>
  <si>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</si>
  <si>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</si>
  <si>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</si>
  <si>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</si>
  <si>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</si>
  <si>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</si>
  <si>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</si>
  <si>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</si>
  <si>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</si>
  <si>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</si>
  <si>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</si>
  <si>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</si>
  <si>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</si>
  <si>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</si>
  <si>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</si>
  <si>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</si>
  <si>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</si>
  <si>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</si>
  <si>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</si>
  <si>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</si>
  <si>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</si>
  <si>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</si>
  <si>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</si>
  <si>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</si>
  <si>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</si>
  <si>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</si>
  <si>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</si>
  <si>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</si>
  <si>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</si>
  <si>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</si>
  <si>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</si>
  <si>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</si>
  <si>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</si>
  <si>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</si>
  <si>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</si>
  <si>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</si>
  <si>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</si>
  <si>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</si>
  <si>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</si>
  <si>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</si>
  <si>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</si>
  <si>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</si>
  <si>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</si>
  <si>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</si>
  <si>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</si>
  <si>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</si>
  <si>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</si>
  <si>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</si>
  <si>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</si>
  <si>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</si>
  <si>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</si>
  <si>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</si>
  <si>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</si>
  <si>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</si>
  <si>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</si>
  <si>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</si>
  <si>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</si>
  <si>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</si>
  <si>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</si>
  <si>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</si>
  <si>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</si>
  <si>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</si>
  <si>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</si>
  <si>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</si>
  <si>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</si>
  <si>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</si>
  <si>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</si>
  <si>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</si>
  <si>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</si>
  <si>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</si>
  <si>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</si>
  <si>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</si>
  <si>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</si>
  <si>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</si>
  <si>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</si>
  <si>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</si>
  <si>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</si>
  <si>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</si>
  <si>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</si>
  <si>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</si>
  <si>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</si>
  <si>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</si>
  <si>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</si>
  <si>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</si>
  <si>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</si>
  <si>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</si>
  <si>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</si>
  <si>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</si>
  <si>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</si>
  <si>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</si>
  <si>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</si>
  <si>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</si>
  <si>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</si>
  <si>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</si>
  <si>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</si>
  <si>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</si>
  <si>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</si>
  <si>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</si>
  <si>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</si>
  <si>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</si>
  <si>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</si>
  <si>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</si>
  <si>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</si>
  <si>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</si>
  <si>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</si>
  <si>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</si>
  <si>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</si>
  <si>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</si>
  <si>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</si>
  <si>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</si>
  <si>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</si>
  <si>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</si>
  <si>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</si>
  <si>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</si>
  <si>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</si>
  <si>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</si>
  <si>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</si>
  <si>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</si>
  <si>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</si>
  <si>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</si>
  <si>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</si>
  <si>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</si>
  <si>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</si>
  <si>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</si>
  <si>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</si>
  <si>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</si>
  <si>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</si>
  <si>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</si>
  <si>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</si>
  <si>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</si>
  <si>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</si>
  <si>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</si>
  <si>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</si>
  <si>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</si>
  <si>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</si>
  <si>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</si>
  <si>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</si>
  <si>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</si>
  <si>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</si>
  <si>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</si>
  <si>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</si>
  <si>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</si>
  <si>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</si>
  <si>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</si>
  <si>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</si>
  <si>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</si>
  <si>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</si>
  <si>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</si>
  <si>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</si>
  <si>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</si>
  <si>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</si>
  <si>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</si>
  <si>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</si>
  <si>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</si>
  <si>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</si>
  <si>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</si>
  <si>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</si>
  <si>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</si>
  <si>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</si>
  <si>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</si>
  <si>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</si>
  <si>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</si>
  <si>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</si>
  <si>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</si>
  <si>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</si>
  <si>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</si>
  <si>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</si>
  <si>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</si>
  <si>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</si>
  <si>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</si>
  <si>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</si>
  <si>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</si>
  <si>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</si>
  <si>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</si>
  <si>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</si>
  <si>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</si>
  <si>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</si>
  <si>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</si>
  <si>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</si>
  <si>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</si>
  <si>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</si>
  <si>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</si>
  <si>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</si>
  <si>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</si>
  <si>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</si>
  <si>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</si>
  <si>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</si>
  <si>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</si>
  <si>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</si>
  <si>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</si>
  <si>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</si>
  <si>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</si>
  <si>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</si>
  <si>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</si>
  <si>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</si>
  <si>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</si>
  <si>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</si>
  <si>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</si>
  <si>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</si>
  <si>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</si>
  <si>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</si>
  <si>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</si>
  <si>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</si>
  <si>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</si>
  <si>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</si>
  <si>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</si>
  <si>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</si>
  <si>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</si>
  <si>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</si>
  <si>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</si>
  <si>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</si>
  <si>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</si>
  <si>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</si>
  <si>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</si>
  <si>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</si>
  <si>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</si>
  <si>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</si>
  <si>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</si>
  <si>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</si>
  <si>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</si>
  <si>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</si>
  <si>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</si>
  <si>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</si>
  <si>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</si>
  <si>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</si>
  <si>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</si>
  <si>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</si>
  <si>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</si>
  <si>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</si>
  <si>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</si>
  <si>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</si>
  <si>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</si>
  <si>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</si>
  <si>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</si>
  <si>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</si>
  <si>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</si>
  <si>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</si>
  <si>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</si>
  <si>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</si>
  <si>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</si>
  <si>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</si>
  <si>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</si>
  <si>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</si>
  <si>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</si>
  <si>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</si>
  <si>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</si>
  <si>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</si>
  <si>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</si>
  <si>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</si>
  <si>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</si>
  <si>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</si>
  <si>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</si>
  <si>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</si>
  <si>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</si>
  <si>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</si>
  <si>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</si>
  <si>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</si>
  <si>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</si>
  <si>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</si>
  <si>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</si>
  <si>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</si>
  <si>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</si>
  <si>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</si>
  <si>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</si>
  <si>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</si>
  <si>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</si>
  <si>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</si>
  <si>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</si>
  <si>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</si>
  <si>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</si>
  <si>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</si>
  <si>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</si>
  <si>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</si>
  <si>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</si>
  <si>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</si>
  <si>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</si>
  <si>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</si>
  <si>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</si>
  <si>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</si>
  <si>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</si>
  <si>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</si>
  <si>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</si>
  <si>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</si>
  <si>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</si>
  <si>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</si>
  <si>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</si>
  <si>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</si>
  <si>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</si>
  <si>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</si>
  <si>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</si>
  <si>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</si>
  <si>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</si>
  <si>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</si>
  <si>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</si>
  <si>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</si>
  <si>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</si>
  <si>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</si>
  <si>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</si>
  <si>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</si>
  <si>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</si>
  <si>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</si>
  <si>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</si>
  <si>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</si>
  <si>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</si>
  <si>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</si>
  <si>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</si>
  <si>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</si>
  <si>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</si>
  <si>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</si>
  <si>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</si>
  <si>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</si>
  <si>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</si>
  <si>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</si>
  <si>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</si>
  <si>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</si>
  <si>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</si>
  <si>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</si>
  <si>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</si>
  <si>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</si>
  <si>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</si>
  <si>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</si>
  <si>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</si>
  <si>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</si>
  <si>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</si>
  <si>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</si>
  <si>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</si>
  <si>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</si>
  <si>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</si>
  <si>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</si>
  <si>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</si>
  <si>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</si>
  <si>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</si>
  <si>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</si>
  <si>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</si>
  <si>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</si>
  <si>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</si>
  <si>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</si>
  <si>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</si>
  <si>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</si>
  <si>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</si>
  <si>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</si>
  <si>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</si>
  <si>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</si>
  <si>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</si>
  <si>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</si>
  <si>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</si>
  <si>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</si>
  <si>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</si>
  <si>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</si>
  <si>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</si>
  <si>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</si>
  <si>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</si>
  <si>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</si>
  <si>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</si>
  <si>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</si>
  <si>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</si>
  <si>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</si>
  <si>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</si>
  <si>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</si>
  <si>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</si>
  <si>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</si>
  <si>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</si>
  <si>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</si>
  <si>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</si>
  <si>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</si>
  <si>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</si>
  <si>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</si>
  <si>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</si>
  <si>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</si>
  <si>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</si>
  <si>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</si>
  <si>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</si>
  <si>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</si>
  <si>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</si>
  <si>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</si>
  <si>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</si>
  <si>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</si>
  <si>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</si>
  <si>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</si>
  <si>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</si>
  <si>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</si>
  <si>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</si>
  <si>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</si>
  <si>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</si>
  <si>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</si>
  <si>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</si>
  <si>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</si>
  <si>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</si>
  <si>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</si>
  <si>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</si>
  <si>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</si>
  <si>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</si>
  <si>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</si>
  <si>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</si>
  <si>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</si>
  <si>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</si>
  <si>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</si>
  <si>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</si>
  <si>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</si>
  <si>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</si>
  <si>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</si>
  <si>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</si>
  <si>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</si>
  <si>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</si>
  <si>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</si>
  <si>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</si>
  <si>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</si>
  <si>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</si>
  <si>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</si>
  <si>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</si>
  <si>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</si>
  <si>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</si>
  <si>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</si>
  <si>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</si>
  <si>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</si>
  <si>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</si>
  <si>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</si>
  <si>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</si>
  <si>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</si>
  <si>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</si>
  <si>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</si>
  <si>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</si>
  <si>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</si>
  <si>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</si>
  <si>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</si>
  <si>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</si>
  <si>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</si>
  <si>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</si>
  <si>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</si>
  <si>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</si>
  <si>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</si>
  <si>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</si>
  <si>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</si>
  <si>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</si>
  <si>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</si>
  <si>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</si>
  <si>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</si>
  <si>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</si>
  <si>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</si>
  <si>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</si>
  <si>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</si>
  <si>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</si>
  <si>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</si>
  <si>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</si>
  <si>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</si>
  <si>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</si>
  <si>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</si>
  <si>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</si>
  <si>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</si>
  <si>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</si>
  <si>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</si>
  <si>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</si>
  <si>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</si>
  <si>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</si>
  <si>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</si>
  <si>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</si>
  <si>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</si>
  <si>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</si>
  <si>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</si>
  <si>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</si>
  <si>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</si>
  <si>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</si>
  <si>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</si>
  <si>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</si>
  <si>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</si>
  <si>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</si>
  <si>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</si>
  <si>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</si>
  <si>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</si>
  <si>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</si>
  <si>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</si>
  <si>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</si>
  <si>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</si>
  <si>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</si>
  <si>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</si>
  <si>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</si>
  <si>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</si>
  <si>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</si>
  <si>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</si>
  <si>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</si>
  <si>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</si>
  <si>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</si>
  <si>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</si>
  <si>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</si>
  <si>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</si>
  <si>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</si>
  <si>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</si>
  <si>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</si>
  <si>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</si>
  <si>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</si>
  <si>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</si>
  <si>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</si>
  <si>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</si>
  <si>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</si>
  <si>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</si>
  <si>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</si>
  <si>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</si>
  <si>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</si>
  <si>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</si>
  <si>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</si>
  <si>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</si>
  <si>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</si>
  <si>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</si>
  <si>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</si>
  <si>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</si>
  <si>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</si>
  <si>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</si>
  <si>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</si>
  <si>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</si>
  <si>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</si>
  <si>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</si>
  <si>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</si>
  <si>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</si>
  <si>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</si>
  <si>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</si>
  <si>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</si>
  <si>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</si>
  <si>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</si>
  <si>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</si>
  <si>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</si>
  <si>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</si>
  <si>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</si>
  <si>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</si>
  <si>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</si>
  <si>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</si>
  <si>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</si>
  <si>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</si>
  <si>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</si>
  <si>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</si>
  <si>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</si>
  <si>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</si>
  <si>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</si>
  <si>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</si>
  <si>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</si>
  <si>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</si>
  <si>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</si>
  <si>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</si>
  <si>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</si>
  <si>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</si>
  <si>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</si>
  <si>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</si>
  <si>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</si>
  <si>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</si>
  <si>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</si>
  <si>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</si>
  <si>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</si>
  <si>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</si>
  <si>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</si>
  <si>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</si>
  <si>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</si>
  <si>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</si>
  <si>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</si>
  <si>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</si>
  <si>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</si>
  <si>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</si>
  <si>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</si>
  <si>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</si>
  <si>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</si>
  <si>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</si>
  <si>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</si>
  <si>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</si>
  <si>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</si>
  <si>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</si>
  <si>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</si>
  <si>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</si>
  <si>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</si>
  <si>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</si>
  <si>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</si>
  <si>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</si>
  <si>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</si>
  <si>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</si>
  <si>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</si>
  <si>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</si>
  <si>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</si>
  <si>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</si>
  <si>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</si>
  <si>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</si>
  <si>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</si>
  <si>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</si>
  <si>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</si>
  <si>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</si>
  <si>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</si>
  <si>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</si>
  <si>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</si>
  <si>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</si>
  <si>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</si>
  <si>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</si>
  <si>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</si>
  <si>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</si>
  <si>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</si>
  <si>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</si>
  <si>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</si>
  <si>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</si>
  <si>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</si>
  <si>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</si>
  <si>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</si>
  <si>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</si>
  <si>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</si>
  <si>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</si>
  <si>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</si>
  <si>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</si>
  <si>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</si>
  <si>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</si>
  <si>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</si>
  <si>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</si>
  <si>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</si>
  <si>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</si>
  <si>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</si>
  <si>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</si>
  <si>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</si>
  <si>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</si>
  <si>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</si>
  <si>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</si>
  <si>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</si>
  <si>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</si>
  <si>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</si>
  <si>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</si>
  <si>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</si>
  <si>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</si>
  <si>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</si>
  <si>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</si>
  <si>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</si>
  <si>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</si>
  <si>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</si>
  <si>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</si>
  <si>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</si>
  <si>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</si>
  <si>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</si>
  <si>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</si>
  <si>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</si>
  <si>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</si>
  <si>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</si>
  <si>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</si>
  <si>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</si>
  <si>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</si>
  <si>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</si>
  <si>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</si>
  <si>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</si>
  <si>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</si>
  <si>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</si>
  <si>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</si>
  <si>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</si>
  <si>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</si>
  <si>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</si>
  <si>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</si>
  <si>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</si>
  <si>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</si>
  <si>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</si>
  <si>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</si>
  <si>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</si>
  <si>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</si>
  <si>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</si>
  <si>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</si>
  <si>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</si>
  <si>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</si>
  <si>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</si>
  <si>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</si>
  <si>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</si>
  <si>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</si>
  <si>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</si>
  <si>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</si>
  <si>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</si>
  <si>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</si>
  <si>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</si>
  <si>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</si>
  <si>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</si>
  <si>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</si>
  <si>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</si>
  <si>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</si>
  <si>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</si>
  <si>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</si>
  <si>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</si>
  <si>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</si>
  <si>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</si>
  <si>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</si>
  <si>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</si>
  <si>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</si>
  <si>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</si>
  <si>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</si>
  <si>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</si>
  <si>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</si>
  <si>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</si>
  <si>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</si>
  <si>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</si>
  <si>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</si>
  <si>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</si>
  <si>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</si>
  <si>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</si>
  <si>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</si>
  <si>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</si>
  <si>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</si>
  <si>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</si>
  <si>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</si>
  <si>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</si>
  <si>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</si>
  <si>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</si>
  <si>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</si>
  <si>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</si>
  <si>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</si>
  <si>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</si>
  <si>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</si>
  <si>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</si>
  <si>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</si>
  <si>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</si>
  <si>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</si>
  <si>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</si>
  <si>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</si>
  <si>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</si>
  <si>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</si>
  <si>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</si>
  <si>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</si>
  <si>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</si>
  <si>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</si>
  <si>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</si>
  <si>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</si>
  <si>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</si>
  <si>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</si>
  <si>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</si>
  <si>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</si>
  <si>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</si>
  <si>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</si>
  <si>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</si>
  <si>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</si>
  <si>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</si>
  <si>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</si>
  <si>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</si>
  <si>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</si>
  <si>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</si>
  <si>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</si>
  <si>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</si>
  <si>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</si>
  <si>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</si>
  <si>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</si>
  <si>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</si>
  <si>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</si>
  <si>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</si>
  <si>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</si>
  <si>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</si>
  <si>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</si>
  <si>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</si>
  <si>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</si>
  <si>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</si>
  <si>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</si>
  <si>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</si>
  <si>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</si>
  <si>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</si>
  <si>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</si>
  <si>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</si>
  <si>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</si>
  <si>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</si>
  <si>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</si>
  <si>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</si>
  <si>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</si>
  <si>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</si>
  <si>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</si>
  <si>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</si>
  <si>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</si>
  <si>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</si>
  <si>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</si>
  <si>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</si>
  <si>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</si>
  <si>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</si>
  <si>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</si>
  <si>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</si>
  <si>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</si>
  <si>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</si>
  <si>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</si>
  <si>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</si>
  <si>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</si>
  <si>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</si>
  <si>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</si>
  <si>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</si>
  <si>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</si>
  <si>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</si>
  <si>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</si>
  <si>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</si>
  <si>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</si>
  <si>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</si>
  <si>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</si>
  <si>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</si>
  <si>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</si>
  <si>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</si>
  <si>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</si>
  <si>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</si>
  <si>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</si>
  <si>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</si>
  <si>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</si>
  <si>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</si>
  <si>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</si>
  <si>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</si>
  <si>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</si>
  <si>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</si>
  <si>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</si>
  <si>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</si>
  <si>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</si>
  <si>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</si>
  <si>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</si>
  <si>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</si>
  <si>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</si>
  <si>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</si>
  <si>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</si>
  <si>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</si>
  <si>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</si>
  <si>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</si>
  <si>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</si>
  <si>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</si>
  <si>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</si>
  <si>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</si>
  <si>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</si>
  <si>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</si>
  <si>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</si>
  <si>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</si>
  <si>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</si>
  <si>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</si>
  <si>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</si>
  <si>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</si>
  <si>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</si>
  <si>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</si>
  <si>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</si>
  <si>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</si>
  <si>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</si>
  <si>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</si>
  <si>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</si>
  <si>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</si>
  <si>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</si>
  <si>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</si>
  <si>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</si>
  <si>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</si>
  <si>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</si>
  <si>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</si>
  <si>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</si>
  <si>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</si>
  <si>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</si>
  <si>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</si>
  <si>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</si>
  <si>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</si>
  <si>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</si>
  <si>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</si>
  <si>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</si>
  <si>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</si>
  <si>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</si>
  <si>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</si>
  <si>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</si>
  <si>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</si>
  <si>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</si>
  <si>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</si>
  <si>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</si>
  <si>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</si>
  <si>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</si>
  <si>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</si>
  <si>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</si>
  <si>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</si>
  <si>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</si>
  <si>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</si>
  <si>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</si>
  <si>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</si>
  <si>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</si>
  <si>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</si>
  <si>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</si>
  <si>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</si>
  <si>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</si>
  <si>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</si>
  <si>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</si>
  <si>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</si>
  <si>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</si>
  <si>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</si>
  <si>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</si>
  <si>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</si>
  <si>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</si>
  <si>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</si>
  <si>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</si>
  <si>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</si>
  <si>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</si>
  <si>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</si>
  <si>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</si>
  <si>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</si>
  <si>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</si>
  <si>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</si>
  <si>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</si>
  <si>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</si>
  <si>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</si>
  <si>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</si>
  <si>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</si>
  <si>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</si>
  <si>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</si>
  <si>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</si>
  <si>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</si>
  <si>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</si>
  <si>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</si>
  <si>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</si>
  <si>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</si>
  <si>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</si>
  <si>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</si>
  <si>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</si>
  <si>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</si>
  <si>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</si>
  <si>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</si>
  <si>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</si>
  <si>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</si>
  <si>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</si>
  <si>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</si>
  <si>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</si>
  <si>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</si>
  <si>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</si>
  <si>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</si>
  <si>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</si>
  <si>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</si>
  <si>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</si>
  <si>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</si>
  <si>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</si>
  <si>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</si>
  <si>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</si>
  <si>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</si>
  <si>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</si>
  <si>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</si>
  <si>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</si>
  <si>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</si>
  <si>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</si>
  <si>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</si>
  <si>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</si>
  <si>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</si>
  <si>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</si>
  <si>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</si>
  <si>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</si>
  <si>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</si>
  <si>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</si>
  <si>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</si>
  <si>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</si>
  <si>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</si>
  <si>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</si>
  <si>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</si>
  <si>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</si>
  <si>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</si>
  <si>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</si>
  <si>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</si>
  <si>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</si>
  <si>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</si>
  <si>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</si>
  <si>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</si>
  <si>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</si>
  <si>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</si>
  <si>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</si>
  <si>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</si>
  <si>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</si>
  <si>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</si>
  <si>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</si>
  <si>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</si>
  <si>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</si>
  <si>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</si>
  <si>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</si>
  <si>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</si>
  <si>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</si>
  <si>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</si>
  <si>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</si>
  <si>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</si>
  <si>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</si>
  <si>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</si>
  <si>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</si>
  <si>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</si>
  <si>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</si>
  <si>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</si>
  <si>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</si>
  <si>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</si>
  <si>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</si>
  <si>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</si>
  <si>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</si>
  <si>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</si>
  <si>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</si>
  <si>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</si>
  <si>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</si>
  <si>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</si>
  <si>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</si>
  <si>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</si>
  <si>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</si>
  <si>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</si>
  <si>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</si>
  <si>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</si>
  <si>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</si>
  <si>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</si>
  <si>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</si>
  <si>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</si>
  <si>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</si>
  <si>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</si>
  <si>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</si>
  <si>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</si>
  <si>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</si>
  <si>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</si>
  <si>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</si>
  <si>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</si>
  <si>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</si>
  <si>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</si>
  <si>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</si>
  <si>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</si>
  <si>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</si>
  <si>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</si>
  <si>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</si>
  <si>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</si>
  <si>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</si>
  <si>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</si>
  <si>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</si>
  <si>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</si>
  <si>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</si>
  <si>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</si>
  <si>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</si>
  <si>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</si>
  <si>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</si>
  <si>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</si>
  <si>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</si>
  <si>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</si>
  <si>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</si>
  <si>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</si>
  <si>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</si>
  <si>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</si>
  <si>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</si>
  <si>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</si>
  <si>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</si>
  <si>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</si>
  <si>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</si>
  <si>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</si>
  <si>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</si>
  <si>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</si>
  <si>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</si>
  <si>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</si>
  <si>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</si>
  <si>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</si>
  <si>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</si>
  <si>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</si>
  <si>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</si>
  <si>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</si>
  <si>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</si>
  <si>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</si>
  <si>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</si>
  <si>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</si>
  <si>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</si>
  <si>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</si>
  <si>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</si>
  <si>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</si>
  <si>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</si>
  <si>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</si>
  <si>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</si>
  <si>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</si>
  <si>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</si>
  <si>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</si>
  <si>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</si>
  <si>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</si>
  <si>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</si>
  <si>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</si>
  <si>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</si>
  <si>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</si>
  <si>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</si>
  <si>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</si>
  <si>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</si>
  <si>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</si>
  <si>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</si>
  <si>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</si>
  <si>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</si>
  <si>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</si>
  <si>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</si>
  <si>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</si>
  <si>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</si>
  <si>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</si>
  <si>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</si>
  <si>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</si>
  <si>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</si>
  <si>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</si>
  <si>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</si>
  <si>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</si>
  <si>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</si>
  <si>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</si>
  <si>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</si>
  <si>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</si>
  <si>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</si>
  <si>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</si>
  <si>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</si>
  <si>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</si>
  <si>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</si>
  <si>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</si>
  <si>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</si>
  <si>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</si>
  <si>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</si>
  <si>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</si>
  <si>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</si>
  <si>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</si>
  <si>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</si>
  <si>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</si>
  <si>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</si>
  <si>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</si>
  <si>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</si>
  <si>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</si>
  <si>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</si>
  <si>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</si>
  <si>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</si>
  <si>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</si>
  <si>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</si>
  <si>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</si>
  <si>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</si>
  <si>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</si>
  <si>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</si>
  <si>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</si>
  <si>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</si>
  <si>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</si>
  <si>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</si>
  <si>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</si>
  <si>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</si>
  <si>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</si>
  <si>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</si>
  <si>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</si>
  <si>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</si>
  <si>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</si>
  <si>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</si>
  <si>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</si>
  <si>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</si>
  <si>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</si>
  <si>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</si>
  <si>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</si>
  <si>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</si>
  <si>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</si>
  <si>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</si>
  <si>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</si>
  <si>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</si>
  <si>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</si>
  <si>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</si>
  <si>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</si>
  <si>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</si>
  <si>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</si>
  <si>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</si>
  <si>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</si>
  <si>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</si>
  <si>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</si>
  <si>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</si>
  <si>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</si>
  <si>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</si>
  <si>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</si>
  <si>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</si>
  <si>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</si>
  <si>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</si>
  <si>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</si>
  <si>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</si>
  <si>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</si>
  <si>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</si>
  <si>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</si>
  <si>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</si>
  <si>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</si>
  <si>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</si>
  <si>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</si>
  <si>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</si>
  <si>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</si>
  <si>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</si>
  <si>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</si>
  <si>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</si>
  <si>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</si>
  <si>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</si>
  <si>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</si>
  <si>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</si>
  <si>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</si>
  <si>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</si>
  <si>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</si>
  <si>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</si>
  <si>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</si>
  <si>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</si>
  <si>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</si>
  <si>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</si>
  <si>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</si>
  <si>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</si>
  <si>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</si>
  <si>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</si>
  <si>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</si>
  <si>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</si>
  <si>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</si>
  <si>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</si>
  <si>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</si>
  <si>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</si>
  <si>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</si>
  <si>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</si>
  <si>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</si>
  <si>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</si>
  <si>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</si>
  <si>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</si>
  <si>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</si>
  <si>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</si>
  <si>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</si>
  <si>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</si>
  <si>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</si>
  <si>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</si>
  <si>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</si>
  <si>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</si>
  <si>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</si>
  <si>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</si>
  <si>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</si>
  <si>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</si>
  <si>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</si>
  <si>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</si>
  <si>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</si>
  <si>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</si>
  <si>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</si>
  <si>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</si>
  <si>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</si>
  <si>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</si>
  <si>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</si>
  <si>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</si>
  <si>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</si>
  <si>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</si>
  <si>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</si>
  <si>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</si>
  <si>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</si>
  <si>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</si>
  <si>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</si>
  <si>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</si>
  <si>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</si>
  <si>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</si>
  <si>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</si>
  <si>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</si>
  <si>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</si>
  <si>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</si>
  <si>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</si>
  <si>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</si>
  <si>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</si>
  <si>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</si>
  <si>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</si>
  <si>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</si>
  <si>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</si>
  <si>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</si>
  <si>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</si>
  <si>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</si>
  <si>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</si>
  <si>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</si>
  <si>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</si>
  <si>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</si>
  <si>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</si>
  <si>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</si>
  <si>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</si>
  <si>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</si>
  <si>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</si>
  <si>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</si>
  <si>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</si>
  <si>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</si>
  <si>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</si>
  <si>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</si>
  <si>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</si>
  <si>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</si>
  <si>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</si>
  <si>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</si>
  <si>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</si>
  <si>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</si>
  <si>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</si>
  <si>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</si>
  <si>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</si>
  <si>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</si>
  <si>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</si>
  <si>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</si>
  <si>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</si>
  <si>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</si>
  <si>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</si>
  <si>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</si>
  <si>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</si>
  <si>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</si>
  <si>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</si>
  <si>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</si>
  <si>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</si>
  <si>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</si>
  <si>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</si>
  <si>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</si>
  <si>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</si>
  <si>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</si>
  <si>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</si>
  <si>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</si>
  <si>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</si>
  <si>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</si>
  <si>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</si>
  <si>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</si>
  <si>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</si>
  <si>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</si>
  <si>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</si>
  <si>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</si>
  <si>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</si>
  <si>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</si>
  <si>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</si>
  <si>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</si>
  <si>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</si>
  <si>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</si>
  <si>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</si>
  <si>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</si>
  <si>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</si>
  <si>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</si>
  <si>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</si>
  <si>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</si>
  <si>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</si>
  <si>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</si>
  <si>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</si>
  <si>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</si>
  <si>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</si>
  <si>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</si>
  <si>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</si>
  <si>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</si>
  <si>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</si>
  <si>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</si>
  <si>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</si>
  <si>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</si>
  <si>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</si>
  <si>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</si>
  <si>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</si>
  <si>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</si>
  <si>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</si>
  <si>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</si>
  <si>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</si>
  <si>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</si>
  <si>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</si>
  <si>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</si>
  <si>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</si>
  <si>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</si>
  <si>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</si>
  <si>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</si>
  <si>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</si>
  <si>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</si>
  <si>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</si>
  <si>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</si>
  <si>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</si>
  <si>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</si>
  <si>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</si>
  <si>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</si>
  <si>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</si>
  <si>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</si>
  <si>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</si>
  <si>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</si>
  <si>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</si>
  <si>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</si>
  <si>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</si>
  <si>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</si>
  <si>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</si>
  <si>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</si>
  <si>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</si>
  <si>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</si>
  <si>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</si>
  <si>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</si>
  <si>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</si>
  <si>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</si>
  <si>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</si>
  <si>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</si>
  <si>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</si>
  <si>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</si>
  <si>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</si>
  <si>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</si>
  <si>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</si>
  <si>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</si>
  <si>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</si>
  <si>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</si>
  <si>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</si>
  <si>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</si>
  <si>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</si>
  <si>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</si>
  <si>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</si>
  <si>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</si>
  <si>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</si>
  <si>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</si>
  <si>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</si>
  <si>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</si>
  <si>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</si>
  <si>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</si>
  <si>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</si>
  <si>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</si>
  <si>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</si>
  <si>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</si>
  <si>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</si>
  <si>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</si>
  <si>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</si>
  <si>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</si>
  <si>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</si>
  <si>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</si>
  <si>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</si>
  <si>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</si>
  <si>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</si>
  <si>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</si>
  <si>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</si>
  <si>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</si>
  <si>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</si>
  <si>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</si>
  <si>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</si>
  <si>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</si>
  <si>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</si>
  <si>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</si>
  <si>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</si>
  <si>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</si>
  <si>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</si>
  <si>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</si>
  <si>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</si>
  <si>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</si>
  <si>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</si>
  <si>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</si>
  <si>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</si>
  <si>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</si>
  <si>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</si>
  <si>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</si>
  <si>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</si>
  <si>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</si>
  <si>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</si>
  <si>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</si>
  <si>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</si>
  <si>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</si>
  <si>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</si>
  <si>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</si>
  <si>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</si>
  <si>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</si>
  <si>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</si>
  <si>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</si>
  <si>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</si>
  <si>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</si>
  <si>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</si>
  <si>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</si>
  <si>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</si>
  <si>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</si>
  <si>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</si>
  <si>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</si>
  <si>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</si>
  <si>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</si>
  <si>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</si>
  <si>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</si>
  <si>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</si>
  <si>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</si>
  <si>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</si>
  <si>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</si>
  <si>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</si>
  <si>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</si>
  <si>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</si>
  <si>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</si>
  <si>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</si>
  <si>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</si>
  <si>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</si>
  <si>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</si>
  <si>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</si>
  <si>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</si>
  <si>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</si>
  <si>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</si>
  <si>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</si>
  <si>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</si>
  <si>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</si>
  <si>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</si>
  <si>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</si>
  <si>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</si>
  <si>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</si>
  <si>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</si>
  <si>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</si>
  <si>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</si>
  <si>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</si>
  <si>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</si>
  <si>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</si>
  <si>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</si>
  <si>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</si>
  <si>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</si>
  <si>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</si>
  <si>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</si>
  <si>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</si>
  <si>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</si>
  <si>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</si>
  <si>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</si>
  <si>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</si>
  <si>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</si>
  <si>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</si>
  <si>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</si>
  <si>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</si>
  <si>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</si>
  <si>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</si>
  <si>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</si>
  <si>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</si>
  <si>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</si>
  <si>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</si>
  <si>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</si>
  <si>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</si>
  <si>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</si>
  <si>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</si>
  <si>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</si>
  <si>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</si>
  <si>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</si>
  <si>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</si>
  <si>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</si>
  <si>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</si>
  <si>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</si>
  <si>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</si>
  <si>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</si>
  <si>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</si>
  <si>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</si>
  <si>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</si>
  <si>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</si>
  <si>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</si>
  <si>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</si>
  <si>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</si>
  <si>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</si>
  <si>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</si>
  <si>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</si>
  <si>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</si>
  <si>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</si>
  <si>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</si>
  <si>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</si>
  <si>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</si>
  <si>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</si>
  <si>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</si>
  <si>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</si>
  <si>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</si>
  <si>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</si>
  <si>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</si>
  <si>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</si>
  <si>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</si>
  <si>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</si>
  <si>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</si>
  <si>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</si>
  <si>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</si>
  <si>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</si>
  <si>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</si>
  <si>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</si>
  <si>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</si>
  <si>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</si>
  <si>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</si>
  <si>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</si>
  <si>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</si>
  <si>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</si>
  <si>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</si>
  <si>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</si>
  <si>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</si>
  <si>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</si>
  <si>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</si>
  <si>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</si>
  <si>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</si>
  <si>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</si>
  <si>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</si>
  <si>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</si>
  <si>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</si>
  <si>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</si>
  <si>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</si>
  <si>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</si>
  <si>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</si>
  <si>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</si>
  <si>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</si>
  <si>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</si>
  <si>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</si>
  <si>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</si>
  <si>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</si>
  <si>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</si>
  <si>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</si>
  <si>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</si>
  <si>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</si>
  <si>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</si>
  <si>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</si>
  <si>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</si>
  <si>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</si>
  <si>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</si>
  <si>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</si>
  <si>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</si>
  <si>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</si>
  <si>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</si>
  <si>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</si>
  <si>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</si>
  <si>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</si>
  <si>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</si>
  <si>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</si>
  <si>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</si>
  <si>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</si>
  <si>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</si>
  <si>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</si>
  <si>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</si>
  <si>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</si>
  <si>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</si>
  <si>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</si>
  <si>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</si>
  <si>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</si>
  <si>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</si>
  <si>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</si>
  <si>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</si>
  <si>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</si>
  <si>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</si>
  <si>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</si>
  <si>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</si>
  <si>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</si>
  <si>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</si>
  <si>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</si>
  <si>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</si>
  <si>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</si>
  <si>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</si>
  <si>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</si>
  <si>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</si>
  <si>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</si>
  <si>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</si>
  <si>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</si>
  <si>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</si>
  <si>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</si>
  <si>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</si>
  <si>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</si>
  <si>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</si>
  <si>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</si>
  <si>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</si>
  <si>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</si>
  <si>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</si>
  <si>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</si>
  <si>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</si>
  <si>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</si>
  <si>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</si>
  <si>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</si>
  <si>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</si>
  <si>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</si>
  <si>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</si>
  <si>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</si>
  <si>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</si>
  <si>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</si>
  <si>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</si>
  <si>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</si>
  <si>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</si>
  <si>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</si>
  <si>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</si>
  <si>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</si>
  <si>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</si>
  <si>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</si>
  <si>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</si>
  <si>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</si>
  <si>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</si>
  <si>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</si>
  <si>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</si>
  <si>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</si>
  <si>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</si>
  <si>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</si>
  <si>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</si>
  <si>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</si>
  <si>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</si>
  <si>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</si>
  <si>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</si>
  <si>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</si>
  <si>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</si>
  <si>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</si>
  <si>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</si>
  <si>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</si>
  <si>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</si>
  <si>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</si>
  <si>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</si>
  <si>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</si>
  <si>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</si>
  <si>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</si>
  <si>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</si>
  <si>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</si>
  <si>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</si>
  <si>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</si>
  <si>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</si>
  <si>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</si>
  <si>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</si>
  <si>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</si>
  <si>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</si>
  <si>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</si>
  <si>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</si>
  <si>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</si>
  <si>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</si>
  <si>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</si>
  <si>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</si>
  <si>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</si>
  <si>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</si>
  <si>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</si>
  <si>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</si>
  <si>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</si>
  <si>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</si>
  <si>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</si>
  <si>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</si>
  <si>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</si>
  <si>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</si>
  <si>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</si>
  <si>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</si>
  <si>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</si>
  <si>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</si>
  <si>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</si>
  <si>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</si>
  <si>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</si>
  <si>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</si>
  <si>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</si>
  <si>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</si>
  <si>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</si>
  <si>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</si>
  <si>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</si>
  <si>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</si>
  <si>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</si>
  <si>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</si>
  <si>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</si>
  <si>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</si>
  <si>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</si>
  <si>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</si>
  <si>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</si>
  <si>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</si>
  <si>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</si>
  <si>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</si>
  <si>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</si>
  <si>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</si>
  <si>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</si>
  <si>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</si>
  <si>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</si>
  <si>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</si>
  <si>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</si>
  <si>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</si>
  <si>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</si>
  <si>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</si>
  <si>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</si>
  <si>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</si>
  <si>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</si>
  <si>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</si>
  <si>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</si>
  <si>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</si>
  <si>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</si>
  <si>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</si>
  <si>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</si>
  <si>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</si>
  <si>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</si>
  <si>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</si>
  <si>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</si>
  <si>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</si>
  <si>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</si>
  <si>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</si>
  <si>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</si>
  <si>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</si>
  <si>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</si>
  <si>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</si>
  <si>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</si>
  <si>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</si>
  <si>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</si>
  <si>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</si>
  <si>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</si>
  <si>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</si>
  <si>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</si>
  <si>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</si>
  <si>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</si>
  <si>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</si>
  <si>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</si>
  <si>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</si>
  <si>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</si>
  <si>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</si>
  <si>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</si>
  <si>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</si>
  <si>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</si>
  <si>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</si>
  <si>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</si>
  <si>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</si>
  <si>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</si>
  <si>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</si>
  <si>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</si>
  <si>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</si>
  <si>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</si>
  <si>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</si>
  <si>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</si>
  <si>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</si>
  <si>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</si>
  <si>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</si>
  <si>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</si>
  <si>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</si>
  <si>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</si>
  <si>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</si>
  <si>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</si>
  <si>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</si>
  <si>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</si>
  <si>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</si>
  <si>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</si>
  <si>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</si>
  <si>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</si>
  <si>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</si>
  <si>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</si>
  <si>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</si>
  <si>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</si>
  <si>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</si>
  <si>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</si>
  <si>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</si>
  <si>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</si>
  <si>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</si>
  <si>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</si>
  <si>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</si>
  <si>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</si>
  <si>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</si>
  <si>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</si>
  <si>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</si>
  <si>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</si>
  <si>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</si>
  <si>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</si>
  <si>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</si>
  <si>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</si>
  <si>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</si>
  <si>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</si>
  <si>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</si>
  <si>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</si>
  <si>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</si>
  <si>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</si>
  <si>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</si>
  <si>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</si>
  <si>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</si>
  <si>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</si>
  <si>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</si>
  <si>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</si>
  <si>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</si>
  <si>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</si>
  <si>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</si>
  <si>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</si>
  <si>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</si>
  <si>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</si>
  <si>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</si>
  <si>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</si>
  <si>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</si>
  <si>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</si>
  <si>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</si>
  <si>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</si>
  <si>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</si>
  <si>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</si>
  <si>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</si>
  <si>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</si>
  <si>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</si>
  <si>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</si>
  <si>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</si>
  <si>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</si>
  <si>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</si>
  <si>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</si>
  <si>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</si>
  <si>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</si>
  <si>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</si>
  <si>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</si>
  <si>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</si>
  <si>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</si>
  <si>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</si>
  <si>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</si>
  <si>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</si>
  <si>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</si>
  <si>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</si>
  <si>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</si>
  <si>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</si>
  <si>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</si>
  <si>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</si>
  <si>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</si>
  <si>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</si>
  <si>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</si>
  <si>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</si>
  <si>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</si>
  <si>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</si>
  <si>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</si>
  <si>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</si>
  <si>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</si>
  <si>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</si>
  <si>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</si>
  <si>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</si>
  <si>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</si>
  <si>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</si>
  <si>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</si>
  <si>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</si>
  <si>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</si>
  <si>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</si>
  <si>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</si>
  <si>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</si>
  <si>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</si>
  <si>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</si>
  <si>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</si>
  <si>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</si>
  <si>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</si>
  <si>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</si>
  <si>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</si>
  <si>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</si>
  <si>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</si>
  <si>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</si>
  <si>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</si>
  <si>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</si>
  <si>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</si>
  <si>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</si>
  <si>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</si>
  <si>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</si>
  <si>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</si>
  <si>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</si>
  <si>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</si>
  <si>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</si>
  <si>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</si>
  <si>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</si>
  <si>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</si>
  <si>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</si>
  <si>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</si>
  <si>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</si>
  <si>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</si>
  <si>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</si>
  <si>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</si>
  <si>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</si>
  <si>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</si>
  <si>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</si>
  <si>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</si>
  <si>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</si>
  <si>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</si>
  <si>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</si>
  <si>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</si>
  <si>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</si>
  <si>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</si>
  <si>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</si>
  <si>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</si>
  <si>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</si>
  <si>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</si>
  <si>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</si>
  <si>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</si>
  <si>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</si>
  <si>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</si>
  <si>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</si>
  <si>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</si>
  <si>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</si>
  <si>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</si>
  <si>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</si>
  <si>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</si>
  <si>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</si>
  <si>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</si>
  <si>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</si>
  <si>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</si>
  <si>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</si>
  <si>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</si>
  <si>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</si>
  <si>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</si>
  <si>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</si>
  <si>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</si>
  <si>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</si>
  <si>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</si>
  <si>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</si>
  <si>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</si>
  <si>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</si>
  <si>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</si>
  <si>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</si>
  <si>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</si>
  <si>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</si>
  <si>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</si>
  <si>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</si>
  <si>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</si>
  <si>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</si>
  <si>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</si>
  <si>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</si>
  <si>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</si>
  <si>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</si>
  <si>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</si>
  <si>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</si>
  <si>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</si>
  <si>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</si>
  <si>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</si>
  <si>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</si>
  <si>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</si>
  <si>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</si>
  <si>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</si>
  <si>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</si>
  <si>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</si>
  <si>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</si>
  <si>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</si>
  <si>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</si>
  <si>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</si>
  <si>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</si>
  <si>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</si>
  <si>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</si>
  <si>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</si>
  <si>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</si>
  <si>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</si>
  <si>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</si>
  <si>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</si>
  <si>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</si>
  <si>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</si>
  <si>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</si>
  <si>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</si>
  <si>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</si>
  <si>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</si>
  <si>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</si>
  <si>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</si>
  <si>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</si>
  <si>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</si>
  <si>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</si>
  <si>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</si>
  <si>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</si>
  <si>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</si>
  <si>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</si>
  <si>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</si>
  <si>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</si>
  <si>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</si>
  <si>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</si>
  <si>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</si>
  <si>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</si>
  <si>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</si>
  <si>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</si>
  <si>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</si>
  <si>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</si>
  <si>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</si>
  <si>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</si>
  <si>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</si>
  <si>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</si>
  <si>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</si>
  <si>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</si>
  <si>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</si>
  <si>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</si>
  <si>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</si>
  <si>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</si>
  <si>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</si>
  <si>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</si>
  <si>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</si>
  <si>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</si>
  <si>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</si>
  <si>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</si>
  <si>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</si>
  <si>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</si>
  <si>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</si>
  <si>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</si>
  <si>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</si>
  <si>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</si>
  <si>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</si>
  <si>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</si>
  <si>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</si>
  <si>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</si>
  <si>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</si>
  <si>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</si>
  <si>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</si>
  <si>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</si>
  <si>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</si>
  <si>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</si>
  <si>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</si>
  <si>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</si>
  <si>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</si>
  <si>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</si>
  <si>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</si>
  <si>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</si>
  <si>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</si>
  <si>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</si>
  <si>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</si>
  <si>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</si>
  <si>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</si>
  <si>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</si>
  <si>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</si>
  <si>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</si>
  <si>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</si>
  <si>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</si>
  <si>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</si>
  <si>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</si>
  <si>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</si>
  <si>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</si>
  <si>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</si>
  <si>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</si>
  <si>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</si>
  <si>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</si>
  <si>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</si>
  <si>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</si>
  <si>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</si>
  <si>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</si>
  <si>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</si>
  <si>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</si>
  <si>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</si>
  <si>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</si>
  <si>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</si>
  <si>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</si>
  <si>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</si>
  <si>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</si>
  <si>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</si>
  <si>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</si>
  <si>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</si>
  <si>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</si>
  <si>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</si>
  <si>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</si>
  <si>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</si>
  <si>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</si>
  <si>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</si>
  <si>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</si>
  <si>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</si>
  <si>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</si>
  <si>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</si>
  <si>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</si>
  <si>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</si>
  <si>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</si>
  <si>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</si>
  <si>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</si>
  <si>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</si>
  <si>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</si>
  <si>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</si>
  <si>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</si>
  <si>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</si>
  <si>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</si>
  <si>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</si>
  <si>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</si>
  <si>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</si>
  <si>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</si>
  <si>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</si>
  <si>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</si>
  <si>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</si>
  <si>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</si>
  <si>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</si>
  <si>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</si>
  <si>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</si>
  <si>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</si>
  <si>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</si>
  <si>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</si>
  <si>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</si>
  <si>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</si>
  <si>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</si>
  <si>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</si>
  <si>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</si>
  <si>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</si>
  <si>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</si>
  <si>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</si>
  <si>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</si>
  <si>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</si>
  <si>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</si>
  <si>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</si>
  <si>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</si>
  <si>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</si>
  <si>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</si>
  <si>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</si>
  <si>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</si>
  <si>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</si>
  <si>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</si>
  <si>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</si>
  <si>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</si>
  <si>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</si>
  <si>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</si>
  <si>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</si>
  <si>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</si>
  <si>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</si>
  <si>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</si>
  <si>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</si>
  <si>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</si>
  <si>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</si>
  <si>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</si>
  <si>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</si>
  <si>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</si>
  <si>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</si>
  <si>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</si>
  <si>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</si>
  <si>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</si>
  <si>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</si>
  <si>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</si>
  <si>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</si>
  <si>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</si>
  <si>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</si>
  <si>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</si>
  <si>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</si>
  <si>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</si>
  <si>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</si>
  <si>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</si>
  <si>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</si>
  <si>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</si>
  <si>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</si>
  <si>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</si>
  <si>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</si>
  <si>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</si>
  <si>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</si>
  <si>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</si>
  <si>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</si>
  <si>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</si>
  <si>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</si>
  <si>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</si>
  <si>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</si>
  <si>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</si>
  <si>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</si>
  <si>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</si>
  <si>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</si>
  <si>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</si>
  <si>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</si>
  <si>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</si>
  <si>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</si>
  <si>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</si>
  <si>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</si>
  <si>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</si>
  <si>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</si>
  <si>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</si>
  <si>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</si>
  <si>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</si>
  <si>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</si>
  <si>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</si>
  <si>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</si>
  <si>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</si>
  <si>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</si>
  <si>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</si>
  <si>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</si>
  <si>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</si>
  <si>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</si>
  <si>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</si>
  <si>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</si>
  <si>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</si>
  <si>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</si>
  <si>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</si>
  <si>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</si>
  <si>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</si>
  <si>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</si>
  <si>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</si>
  <si>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</si>
  <si>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</si>
  <si>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</si>
  <si>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</si>
  <si>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</si>
  <si>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</si>
  <si>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</si>
  <si>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</si>
  <si>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</si>
  <si>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</si>
  <si>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</si>
  <si>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</si>
  <si>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</si>
  <si>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</si>
  <si>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</si>
  <si>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</si>
  <si>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</si>
  <si>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</si>
  <si>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</si>
  <si>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</si>
  <si>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</si>
  <si>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</si>
  <si>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</si>
  <si>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</si>
  <si>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</si>
  <si>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</si>
  <si>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</si>
  <si>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</si>
  <si>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</si>
  <si>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</si>
  <si>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</si>
  <si>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</si>
  <si>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</si>
  <si>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</si>
  <si>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</si>
  <si>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</si>
  <si>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</si>
  <si>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</si>
  <si>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</si>
  <si>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</si>
  <si>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</si>
  <si>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</si>
  <si>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</si>
  <si>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</si>
  <si>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</si>
  <si>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</si>
  <si>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</si>
  <si>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</si>
  <si>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</si>
  <si>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</si>
  <si>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</si>
  <si>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</si>
  <si>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</si>
  <si>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</si>
  <si>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</si>
  <si>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</si>
  <si>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</si>
  <si>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</si>
  <si>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</si>
  <si>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</si>
  <si>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</si>
  <si>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</si>
  <si>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</si>
  <si>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</si>
  <si>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</si>
  <si>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</si>
  <si>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</si>
  <si>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</si>
  <si>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</si>
  <si>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</si>
  <si>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</si>
  <si>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</si>
  <si>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</si>
  <si>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</si>
  <si>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</si>
  <si>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</si>
  <si>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</si>
  <si>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</si>
  <si>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</si>
  <si>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</si>
  <si>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</si>
  <si>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</si>
  <si>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</si>
  <si>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</si>
  <si>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</si>
  <si>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</si>
  <si>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</si>
  <si>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</si>
  <si>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</si>
  <si>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</si>
  <si>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</si>
  <si>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</si>
  <si>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</si>
  <si>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</si>
  <si>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</si>
  <si>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</si>
  <si>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</si>
  <si>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</si>
  <si>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</si>
  <si>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</si>
  <si>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</si>
  <si>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</si>
  <si>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</si>
  <si>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</si>
  <si>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</si>
  <si>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</si>
  <si>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</si>
  <si>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</si>
  <si>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</si>
  <si>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</si>
  <si>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</si>
  <si>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</si>
  <si>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</si>
  <si>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</si>
  <si>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</si>
  <si>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</si>
  <si>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</si>
  <si>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</si>
  <si>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</si>
  <si>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</si>
  <si>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</si>
  <si>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</si>
  <si>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</si>
  <si>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</si>
  <si>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</si>
  <si>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</si>
  <si>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</si>
  <si>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</si>
  <si>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</si>
  <si>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</si>
  <si>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</si>
  <si>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</si>
  <si>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</si>
  <si>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</si>
  <si>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</si>
  <si>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</si>
  <si>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</si>
  <si>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</si>
  <si>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</si>
  <si>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</si>
  <si>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</si>
  <si>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</si>
  <si>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</si>
  <si>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</si>
  <si>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</si>
  <si>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</si>
  <si>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</si>
  <si>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</si>
  <si>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</si>
  <si>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</si>
  <si>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</si>
  <si>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</si>
  <si>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</si>
  <si>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</si>
  <si>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</si>
  <si>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</si>
  <si>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</si>
  <si>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</si>
  <si>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</si>
  <si>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</si>
  <si>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</si>
  <si>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</si>
  <si>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</si>
  <si>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</si>
  <si>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</si>
  <si>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</si>
  <si>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</si>
  <si>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</si>
  <si>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</si>
  <si>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</si>
  <si>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</si>
  <si>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</si>
  <si>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</si>
  <si>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</si>
  <si>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</si>
  <si>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</si>
  <si>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</si>
  <si>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</si>
  <si>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</si>
  <si>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</si>
  <si>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</si>
  <si>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</si>
  <si>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</si>
  <si>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</si>
  <si>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</si>
  <si>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</si>
  <si>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</si>
  <si>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</si>
  <si>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</si>
  <si>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</si>
  <si>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</si>
  <si>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</si>
  <si>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</si>
  <si>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</si>
  <si>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</si>
  <si>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</si>
  <si>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</si>
  <si>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</si>
  <si>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</si>
  <si>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</si>
  <si>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</si>
  <si>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</si>
  <si>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</si>
  <si>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</si>
  <si>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</si>
  <si>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</si>
  <si>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</si>
  <si>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</si>
  <si>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</si>
  <si>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</si>
  <si>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</si>
  <si>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</si>
  <si>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</si>
  <si>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</si>
  <si>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</si>
  <si>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</si>
  <si>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</si>
  <si>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</si>
  <si>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</si>
  <si>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</si>
  <si>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</si>
  <si>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</si>
  <si>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</si>
  <si>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</si>
  <si>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</si>
  <si>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</si>
  <si>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</si>
  <si>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</si>
  <si>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</si>
  <si>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</si>
  <si>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</si>
  <si>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</si>
  <si>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</si>
  <si>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</si>
  <si>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</si>
  <si>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</si>
  <si>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</si>
  <si>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</si>
  <si>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</si>
  <si>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</si>
  <si>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</si>
  <si>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</si>
  <si>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</si>
  <si>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</si>
  <si>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</si>
  <si>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</si>
  <si>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</si>
  <si>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</si>
  <si>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</si>
  <si>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</si>
  <si>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</si>
  <si>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</si>
  <si>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</si>
  <si>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</si>
  <si>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</si>
  <si>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</si>
  <si>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</si>
  <si>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</si>
  <si>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</si>
  <si>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</si>
  <si>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</si>
  <si>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</si>
  <si>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</si>
  <si>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</si>
  <si>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</si>
  <si>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</si>
  <si>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</si>
  <si>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</si>
  <si>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</si>
  <si>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</si>
  <si>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</si>
  <si>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</si>
  <si>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</si>
  <si>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</si>
  <si>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</si>
  <si>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</si>
  <si>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</si>
  <si>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</si>
  <si>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</si>
  <si>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</si>
  <si>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</si>
  <si>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</si>
  <si>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</si>
  <si>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</si>
  <si>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</si>
  <si>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</si>
  <si>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</si>
  <si>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</si>
  <si>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</si>
  <si>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</si>
  <si>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</si>
  <si>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</si>
  <si>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</si>
  <si>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</si>
  <si>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</si>
  <si>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</si>
  <si>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</si>
  <si>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</si>
  <si>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</si>
  <si>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</si>
  <si>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</si>
  <si>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</si>
  <si>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</si>
  <si>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</si>
  <si>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</si>
  <si>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</si>
  <si>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</si>
  <si>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</si>
  <si>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</si>
  <si>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</si>
  <si>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</si>
  <si>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</si>
  <si>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</si>
  <si>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</si>
  <si>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</si>
  <si>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</si>
  <si>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</si>
  <si>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</si>
  <si>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</si>
  <si>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</si>
  <si>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</si>
  <si>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</si>
  <si>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</si>
  <si>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</si>
  <si>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</si>
  <si>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</si>
  <si>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</si>
  <si>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</si>
  <si>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</si>
  <si>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</si>
  <si>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</si>
  <si>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</si>
  <si>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</si>
  <si>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</si>
  <si>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</si>
  <si>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</si>
  <si>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</si>
  <si>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</si>
  <si>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</si>
  <si>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</si>
  <si>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</si>
  <si>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</si>
  <si>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</si>
  <si>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</si>
  <si>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</si>
  <si>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</si>
  <si>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</si>
  <si>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</si>
  <si>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</si>
  <si>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</si>
  <si>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</si>
  <si>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</si>
  <si>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</si>
  <si>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</si>
  <si>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</si>
  <si>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</si>
  <si>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</si>
  <si>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</si>
  <si>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</si>
  <si>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</si>
  <si>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</si>
  <si>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</si>
  <si>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</si>
  <si>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</si>
  <si>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</si>
  <si>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</si>
  <si>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</si>
  <si>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</si>
  <si>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</si>
  <si>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</si>
  <si>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</si>
  <si>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</si>
  <si>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</si>
  <si>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</si>
  <si>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</si>
  <si>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</si>
  <si>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</si>
  <si>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</si>
  <si>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</si>
  <si>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</si>
  <si>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</si>
  <si>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</si>
  <si>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</si>
  <si>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</si>
  <si>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</si>
  <si>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</si>
  <si>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</si>
  <si>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</si>
  <si>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</si>
  <si>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</si>
  <si>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</si>
  <si>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</si>
  <si>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</si>
  <si>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</si>
  <si>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</si>
  <si>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</si>
  <si>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</si>
  <si>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</si>
  <si>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</si>
  <si>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</si>
  <si>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</si>
  <si>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</si>
  <si>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</si>
  <si>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</si>
  <si>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</si>
  <si>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</si>
  <si>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</si>
  <si>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</si>
  <si>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</si>
  <si>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</si>
  <si>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</si>
  <si>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</si>
  <si>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</si>
  <si>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</si>
  <si>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</si>
  <si>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</si>
  <si>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</si>
  <si>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</si>
  <si>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</si>
  <si>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</si>
  <si>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</si>
  <si>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</si>
  <si>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</si>
  <si>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</si>
  <si>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</si>
  <si>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</si>
  <si>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</si>
  <si>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</si>
  <si>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</si>
  <si>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</si>
  <si>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</si>
  <si>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</si>
  <si>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</si>
  <si>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</si>
  <si>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</si>
  <si>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</si>
  <si>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</si>
  <si>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</si>
  <si>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</si>
  <si>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</si>
  <si>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</si>
  <si>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</si>
  <si>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</si>
  <si>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</si>
  <si>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</si>
  <si>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</si>
  <si>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</si>
  <si>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</si>
  <si>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</si>
  <si>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</si>
  <si>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</si>
  <si>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</si>
  <si>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</si>
  <si>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</si>
  <si>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</si>
  <si>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</si>
  <si>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</si>
  <si>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</si>
  <si>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</si>
  <si>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</si>
  <si>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</si>
  <si>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</si>
  <si>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</si>
  <si>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</si>
  <si>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</si>
  <si>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</si>
  <si>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</si>
  <si>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</si>
  <si>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</si>
  <si>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</si>
  <si>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</si>
  <si>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</si>
  <si>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</si>
  <si>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</si>
  <si>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</si>
  <si>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</si>
  <si>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</si>
  <si>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</si>
  <si>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</si>
  <si>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</si>
  <si>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</si>
  <si>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</si>
  <si>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</si>
  <si>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</si>
  <si>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</si>
  <si>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</si>
  <si>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</si>
  <si>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</si>
  <si>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</si>
  <si>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</si>
  <si>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</si>
  <si>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</si>
  <si>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</si>
  <si>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</si>
  <si>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</si>
  <si>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</si>
  <si>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</si>
  <si>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</si>
  <si>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</si>
  <si>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</si>
  <si>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</si>
  <si>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</si>
  <si>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</si>
  <si>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</si>
  <si>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</si>
  <si>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</si>
  <si>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</si>
  <si>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</si>
  <si>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</si>
  <si>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</si>
  <si>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</si>
  <si>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</si>
  <si>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</si>
  <si>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</si>
  <si>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</si>
  <si>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</si>
  <si>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</si>
  <si>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</si>
  <si>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</si>
  <si>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</si>
  <si>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</si>
  <si>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</si>
  <si>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</si>
  <si>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</si>
  <si>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</si>
  <si>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</si>
  <si>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</si>
  <si>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</si>
  <si>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</si>
  <si>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</si>
  <si>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</si>
  <si>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</si>
  <si>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</si>
  <si>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</si>
  <si>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</si>
  <si>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</si>
  <si>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</si>
  <si>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</si>
  <si>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</si>
  <si>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</si>
  <si>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</si>
  <si>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</si>
  <si>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</si>
  <si>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</si>
  <si>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</si>
  <si>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</si>
  <si>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</si>
  <si>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</si>
  <si>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</si>
  <si>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</si>
  <si>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</si>
  <si>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</si>
  <si>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</si>
  <si>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</si>
  <si>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</si>
  <si>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</si>
  <si>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</si>
  <si>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</si>
  <si>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</si>
  <si>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</si>
  <si>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</si>
  <si>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</si>
  <si>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</si>
  <si>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</si>
  <si>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</si>
  <si>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</si>
  <si>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</si>
  <si>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</si>
  <si>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</si>
  <si>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</si>
  <si>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</si>
  <si>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</si>
  <si>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</si>
  <si>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</si>
  <si>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</si>
  <si>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</si>
  <si>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</si>
  <si>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</si>
  <si>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</si>
  <si>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</si>
  <si>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</si>
  <si>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</si>
  <si>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</si>
  <si>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</si>
  <si>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</si>
  <si>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</si>
  <si>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</si>
  <si>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</si>
  <si>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</si>
  <si>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</si>
  <si>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</si>
  <si>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</si>
  <si>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</si>
  <si>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</si>
  <si>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</si>
  <si>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</si>
  <si>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</si>
  <si>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</si>
  <si>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</si>
  <si>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</si>
  <si>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</si>
  <si>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</si>
  <si>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</si>
  <si>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</si>
  <si>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</si>
  <si>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</si>
  <si>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</si>
  <si>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</si>
  <si>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</si>
  <si>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</si>
  <si>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</si>
  <si>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</si>
  <si>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</si>
  <si>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</si>
  <si>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</si>
  <si>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</si>
  <si>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</si>
  <si>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</si>
  <si>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</si>
  <si>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</si>
  <si>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</si>
  <si>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</si>
  <si>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</si>
  <si>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</si>
  <si>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</si>
  <si>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</si>
  <si>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</si>
  <si>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</si>
  <si>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</si>
  <si>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</si>
  <si>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</si>
  <si>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</si>
  <si>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</si>
  <si>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</si>
  <si>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</si>
  <si>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</si>
  <si>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</si>
  <si>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</si>
  <si>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</si>
  <si>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</si>
  <si>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</si>
  <si>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</si>
  <si>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</si>
  <si>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</si>
  <si>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</si>
  <si>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</si>
  <si>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</si>
  <si>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</si>
  <si>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</si>
  <si>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</si>
  <si>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</si>
  <si>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</si>
  <si>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</si>
  <si>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</si>
  <si>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</si>
  <si>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</si>
  <si>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</si>
  <si>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</si>
  <si>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</si>
  <si>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</si>
  <si>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</si>
  <si>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</si>
  <si>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</si>
  <si>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</si>
  <si>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</si>
  <si>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</si>
  <si>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</si>
  <si>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</si>
  <si>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</si>
  <si>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</si>
  <si>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</si>
  <si>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</si>
  <si>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</si>
  <si>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</si>
  <si>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</si>
  <si>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</si>
  <si>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</si>
  <si>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</si>
  <si>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</si>
  <si>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</si>
  <si>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</si>
  <si>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</si>
  <si>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</si>
  <si>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</si>
  <si>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</si>
  <si>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</si>
  <si>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</si>
  <si>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</si>
  <si>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</si>
  <si>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</si>
  <si>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</si>
  <si>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</si>
  <si>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</si>
  <si>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</si>
  <si>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</si>
  <si>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</si>
  <si>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</si>
  <si>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</si>
  <si>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</si>
  <si>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</si>
  <si>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</si>
  <si>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</si>
  <si>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</si>
  <si>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</si>
  <si>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</si>
  <si>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</si>
  <si>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</si>
  <si>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</si>
  <si>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</si>
  <si>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</si>
  <si>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</si>
  <si>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</si>
  <si>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</si>
  <si>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</si>
  <si>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</si>
  <si>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</si>
  <si>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</si>
  <si>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</si>
  <si>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</si>
  <si>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</si>
  <si>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</si>
  <si>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</si>
  <si>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</si>
  <si>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</si>
  <si>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</si>
  <si>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</si>
  <si>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</si>
  <si>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</si>
  <si>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</si>
  <si>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</si>
  <si>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</si>
  <si>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</si>
  <si>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</si>
  <si>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</si>
  <si>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</si>
  <si>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</si>
  <si>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</si>
  <si>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</si>
  <si>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</si>
  <si>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</si>
  <si>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</si>
  <si>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</si>
  <si>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</si>
  <si>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</si>
  <si>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</si>
  <si>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</si>
  <si>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</si>
  <si>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</si>
  <si>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</si>
  <si>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</si>
  <si>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</si>
  <si>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</si>
  <si>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</si>
  <si>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</si>
  <si>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</si>
  <si>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</si>
  <si>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</si>
  <si>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</si>
  <si>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</si>
  <si>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</si>
  <si>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</si>
  <si>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</si>
  <si>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</si>
  <si>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</si>
  <si>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</si>
  <si>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</si>
  <si>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</si>
  <si>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</si>
  <si>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</si>
  <si>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</si>
  <si>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</si>
  <si>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</si>
  <si>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</si>
  <si>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</si>
  <si>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</si>
  <si>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</si>
  <si>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</si>
  <si>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</si>
  <si>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</si>
  <si>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</si>
  <si>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</si>
  <si>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</si>
  <si>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</si>
  <si>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</si>
  <si>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</si>
  <si>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</si>
  <si>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</si>
  <si>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</si>
  <si>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</si>
  <si>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</si>
  <si>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</si>
  <si>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</si>
  <si>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</si>
  <si>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</si>
  <si>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</si>
  <si>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</si>
  <si>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</si>
  <si>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</si>
  <si>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</si>
  <si>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</si>
  <si>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</si>
  <si>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</si>
  <si>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</si>
  <si>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</si>
  <si>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</si>
  <si>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</si>
  <si>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</si>
  <si>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</si>
  <si>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</si>
  <si>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</si>
  <si>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</si>
  <si>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</si>
  <si>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</si>
  <si>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</si>
  <si>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</si>
  <si>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</si>
  <si>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</si>
  <si>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</si>
  <si>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</si>
  <si>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</si>
  <si>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</si>
  <si>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</si>
  <si>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</si>
  <si>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</si>
  <si>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</si>
  <si>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</si>
  <si>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</si>
  <si>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</si>
  <si>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</si>
  <si>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</si>
  <si>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</si>
  <si>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</si>
  <si>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</si>
  <si>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</si>
  <si>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</si>
  <si>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</si>
  <si>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</si>
  <si>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</si>
  <si>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</si>
  <si>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</si>
  <si>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</si>
  <si>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</si>
  <si>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</si>
  <si>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</si>
  <si>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</si>
  <si>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</si>
  <si>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</si>
  <si>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</si>
  <si>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</si>
  <si>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</si>
  <si>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</si>
  <si>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</si>
  <si>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</si>
  <si>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</si>
  <si>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</si>
  <si>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</si>
  <si>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</si>
  <si>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</si>
  <si>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</si>
  <si>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</si>
  <si>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</si>
  <si>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</si>
  <si>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</si>
  <si>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</si>
  <si>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</si>
  <si>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</si>
  <si>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</si>
  <si>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</si>
  <si>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</si>
  <si>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</si>
  <si>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</si>
  <si>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</si>
  <si>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</si>
  <si>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</si>
  <si>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</si>
  <si>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</si>
  <si>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</si>
  <si>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</si>
  <si>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</si>
  <si>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</si>
  <si>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</si>
  <si>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</si>
  <si>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</si>
  <si>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</si>
  <si>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</si>
  <si>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</si>
  <si>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</si>
  <si>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</si>
  <si>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</si>
  <si>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</si>
  <si>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</si>
  <si>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</si>
  <si>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</si>
  <si>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</si>
  <si>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</si>
  <si>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</si>
  <si>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</si>
  <si>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</si>
  <si>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</si>
  <si>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</si>
  <si>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</si>
  <si>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</si>
  <si>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</si>
  <si>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</si>
  <si>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</si>
  <si>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</si>
  <si>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</si>
  <si>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</si>
  <si>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</si>
  <si>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</si>
  <si>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</si>
  <si>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</si>
  <si>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</si>
  <si>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</si>
  <si>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</si>
  <si>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</si>
  <si>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</si>
  <si>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</si>
  <si>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</si>
  <si>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</si>
  <si>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</si>
  <si>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</si>
  <si>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</si>
  <si>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</si>
  <si>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</si>
  <si>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</si>
  <si>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</si>
  <si>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</si>
  <si>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</si>
  <si>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</si>
  <si>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</si>
  <si>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</si>
  <si>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</si>
  <si>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</si>
  <si>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</si>
  <si>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</si>
  <si>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</si>
  <si>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</si>
  <si>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</si>
  <si>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</si>
  <si>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</si>
  <si>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</si>
  <si>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</si>
  <si>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</si>
  <si>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</si>
  <si>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</si>
  <si>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</si>
  <si>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</si>
  <si>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</si>
  <si>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</si>
  <si>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</si>
  <si>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</si>
  <si>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</si>
  <si>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</si>
  <si>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</si>
  <si>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</si>
  <si>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</si>
  <si>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</si>
  <si>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</si>
  <si>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</si>
  <si>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</si>
  <si>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</si>
  <si>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</si>
  <si>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</si>
  <si>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</si>
  <si>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</si>
  <si>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</si>
  <si>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</si>
  <si>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</si>
  <si>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</si>
  <si>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</si>
  <si>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</si>
  <si>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</si>
  <si>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</si>
  <si>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</si>
  <si>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</si>
  <si>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</si>
  <si>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</si>
  <si>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</si>
  <si>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</si>
  <si>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</si>
  <si>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</si>
  <si>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</si>
  <si>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</si>
  <si>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</si>
  <si>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</si>
  <si>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</si>
  <si>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</si>
  <si>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</si>
  <si>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</si>
  <si>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</si>
  <si>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</si>
  <si>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</si>
  <si>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</si>
  <si>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</si>
  <si>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</si>
  <si>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</si>
  <si>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</si>
  <si>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</si>
  <si>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</si>
  <si>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</si>
  <si>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</si>
  <si>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</si>
  <si>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</si>
  <si>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</si>
  <si>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</si>
  <si>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</si>
  <si>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</si>
  <si>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</si>
  <si>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</si>
  <si>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</si>
  <si>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</si>
  <si>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</si>
  <si>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</si>
  <si>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</si>
  <si>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</si>
  <si>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</si>
  <si>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</si>
  <si>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</si>
  <si>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</si>
  <si>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</si>
  <si>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</si>
  <si>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</si>
  <si>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</si>
  <si>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</si>
  <si>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</si>
  <si>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</si>
  <si>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</si>
  <si>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</si>
  <si>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</si>
  <si>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</si>
  <si>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</si>
  <si>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</si>
  <si>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</si>
  <si>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</si>
  <si>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</si>
  <si>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</si>
  <si>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</si>
  <si>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</si>
  <si>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</si>
  <si>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</si>
  <si>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</si>
  <si>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</si>
  <si>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</si>
  <si>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</si>
  <si>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</si>
  <si>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</si>
  <si>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</si>
  <si>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</si>
  <si>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</si>
  <si>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</si>
  <si>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</si>
  <si>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</si>
  <si>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</si>
  <si>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</si>
  <si>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</si>
  <si>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</si>
  <si>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</si>
  <si>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</si>
  <si>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</si>
  <si>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</si>
  <si>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</si>
  <si>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</si>
  <si>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</si>
  <si>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</si>
  <si>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</si>
  <si>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</si>
  <si>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</si>
  <si>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</si>
  <si>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</si>
  <si>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</si>
  <si>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</si>
  <si>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</si>
  <si>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</si>
  <si>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</si>
  <si>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</si>
  <si>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</si>
  <si>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</si>
  <si>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</si>
  <si>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</si>
  <si>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</si>
  <si>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</si>
  <si>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</si>
  <si>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</si>
  <si>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</si>
  <si>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</si>
  <si>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</si>
  <si>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</si>
  <si>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</si>
  <si>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</si>
  <si>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</si>
  <si>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</si>
  <si>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</si>
  <si>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</si>
  <si>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</si>
  <si>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</si>
  <si>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</si>
  <si>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</si>
  <si>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</si>
  <si>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</si>
  <si>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</si>
  <si>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</si>
  <si>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</si>
  <si>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</si>
  <si>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</si>
  <si>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</si>
  <si>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</si>
  <si>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</si>
  <si>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</si>
  <si>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</si>
  <si>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</si>
  <si>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</si>
  <si>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</si>
  <si>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</si>
  <si>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</si>
  <si>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</si>
  <si>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</si>
  <si>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</si>
  <si>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</si>
  <si>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</si>
  <si>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</si>
  <si>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</si>
  <si>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</si>
  <si>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</si>
  <si>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</si>
  <si>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</si>
  <si>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</si>
  <si>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</si>
  <si>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</si>
  <si>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</si>
  <si>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</si>
  <si>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</si>
  <si>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</si>
  <si>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</si>
  <si>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</si>
  <si>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</si>
  <si>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</si>
  <si>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</si>
  <si>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</si>
  <si>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</si>
  <si>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</si>
  <si>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</si>
  <si>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</si>
  <si>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</si>
  <si>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</si>
  <si>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</si>
  <si>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</si>
  <si>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</si>
  <si>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</si>
  <si>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</si>
  <si>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</si>
  <si>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</si>
  <si>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</si>
  <si>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</si>
  <si>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</si>
  <si>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</si>
  <si>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</si>
  <si>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</si>
  <si>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</si>
  <si>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</si>
  <si>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</si>
  <si>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</si>
  <si>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</si>
  <si>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</si>
  <si>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</si>
  <si>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</si>
  <si>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</si>
  <si>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</si>
  <si>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</si>
  <si>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</si>
  <si>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</si>
  <si>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</si>
  <si>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</si>
  <si>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</si>
  <si>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</si>
  <si>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</si>
  <si>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</si>
  <si>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</si>
  <si>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</si>
  <si>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</si>
  <si>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</si>
  <si>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</si>
  <si>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</si>
  <si>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</si>
  <si>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</si>
  <si>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</si>
  <si>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</si>
  <si>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</si>
  <si>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</si>
  <si>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</si>
  <si>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</si>
  <si>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</si>
  <si>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</si>
  <si>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</si>
  <si>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</si>
  <si>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</si>
  <si>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</si>
  <si>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</si>
  <si>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</si>
  <si>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</si>
  <si>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</si>
  <si>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</si>
  <si>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</si>
  <si>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</si>
  <si>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</si>
  <si>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</si>
  <si>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</si>
  <si>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</si>
  <si>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</si>
  <si>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</si>
  <si>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</si>
  <si>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</si>
  <si>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</si>
  <si>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</si>
  <si>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</si>
  <si>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</si>
  <si>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</si>
  <si>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</si>
  <si>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</si>
  <si>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</si>
  <si>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</si>
  <si>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</si>
  <si>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</si>
  <si>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</si>
  <si>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</si>
  <si>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</si>
  <si>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</si>
  <si>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</si>
  <si>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</si>
  <si>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</si>
  <si>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</si>
  <si>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</si>
  <si>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</si>
  <si>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</si>
  <si>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</si>
  <si>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</si>
  <si>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</si>
  <si>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</si>
  <si>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</si>
  <si>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</si>
  <si>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</si>
  <si>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</si>
  <si>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</si>
  <si>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</si>
  <si>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</si>
  <si>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</si>
  <si>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</si>
  <si>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</si>
  <si>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</si>
  <si>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</si>
  <si>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</si>
  <si>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</si>
  <si>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</si>
  <si>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</si>
  <si>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</si>
  <si>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</si>
  <si>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</si>
  <si>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</si>
  <si>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</si>
  <si>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</si>
  <si>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</si>
  <si>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</si>
  <si>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</si>
  <si>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</si>
  <si>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</si>
  <si>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</si>
  <si>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</si>
  <si>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</si>
  <si>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</si>
  <si>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</si>
  <si>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</si>
  <si>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</si>
  <si>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</si>
  <si>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</si>
  <si>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</si>
  <si>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</si>
  <si>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</si>
  <si>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</si>
  <si>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</si>
  <si>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</si>
  <si>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</si>
  <si>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</si>
  <si>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</si>
  <si>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</si>
  <si>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</si>
  <si>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</si>
  <si>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</si>
  <si>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</si>
  <si>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</si>
  <si>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</si>
  <si>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</si>
  <si>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</si>
  <si>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</si>
  <si>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</si>
  <si>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</si>
  <si>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</si>
  <si>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</si>
  <si>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</si>
  <si>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</si>
  <si>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</si>
  <si>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</si>
  <si>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</si>
  <si>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</si>
  <si>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</si>
  <si>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</si>
  <si>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</si>
  <si>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</si>
  <si>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</si>
  <si>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</si>
  <si>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</si>
  <si>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</si>
  <si>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</si>
  <si>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</si>
  <si>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</si>
  <si>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</si>
  <si>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</si>
  <si>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</si>
  <si>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</si>
  <si>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</si>
  <si>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</si>
  <si>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</si>
  <si>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</si>
  <si>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</si>
  <si>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</si>
  <si>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</si>
  <si>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</si>
  <si>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</si>
  <si>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</si>
  <si>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</si>
  <si>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</si>
  <si>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</si>
  <si>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</si>
  <si>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</si>
  <si>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</si>
  <si>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</si>
  <si>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</si>
  <si>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</si>
  <si>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</si>
  <si>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</si>
  <si>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</si>
  <si>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</si>
  <si>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</si>
  <si>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</si>
  <si>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</si>
  <si>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</si>
  <si>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</si>
  <si>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</si>
  <si>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</si>
  <si>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</si>
  <si>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</si>
  <si>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</si>
  <si>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</si>
  <si>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</si>
  <si>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</si>
  <si>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</si>
  <si>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</si>
  <si>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</si>
  <si>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</si>
  <si>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</si>
  <si>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</si>
  <si>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</si>
  <si>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</si>
  <si>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</si>
  <si>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</si>
  <si>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</si>
  <si>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</si>
  <si>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</si>
  <si>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</si>
  <si>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</si>
  <si>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</si>
  <si>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</si>
  <si>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</si>
  <si>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</si>
  <si>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</si>
  <si>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</si>
  <si>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</si>
  <si>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</si>
  <si>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</si>
  <si>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</si>
  <si>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</si>
  <si>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</si>
  <si>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</si>
  <si>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</si>
  <si>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</si>
  <si>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</si>
  <si>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</si>
  <si>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</si>
  <si>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</si>
  <si>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</si>
  <si>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</si>
  <si>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</si>
  <si>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</si>
  <si>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</si>
  <si>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</si>
  <si>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</si>
  <si>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</si>
  <si>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</si>
  <si>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</si>
  <si>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</si>
  <si>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</si>
  <si>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</si>
  <si>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</si>
  <si>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</si>
  <si>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</si>
  <si>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</si>
  <si>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</si>
  <si>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</si>
  <si>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</si>
  <si>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</si>
  <si>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</si>
  <si>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</si>
  <si>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</si>
  <si>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</si>
  <si>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</si>
  <si>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</si>
  <si>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</si>
  <si>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</si>
  <si>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</si>
  <si>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</si>
  <si>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</si>
  <si>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</si>
  <si>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</si>
  <si>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</si>
  <si>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</si>
  <si>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</si>
  <si>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</si>
  <si>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</si>
  <si>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</si>
  <si>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</si>
  <si>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</si>
  <si>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</si>
  <si>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</si>
  <si>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</si>
  <si>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</si>
  <si>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</si>
  <si>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</si>
  <si>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</si>
  <si>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</si>
  <si>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</si>
  <si>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</si>
  <si>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</si>
  <si>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</si>
  <si>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</si>
  <si>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</si>
  <si>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</si>
  <si>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</si>
  <si>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</si>
  <si>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</si>
  <si>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</si>
  <si>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</si>
  <si>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</si>
  <si>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</si>
  <si>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</si>
  <si>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</si>
  <si>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</si>
  <si>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</si>
  <si>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</si>
  <si>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</si>
  <si>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</si>
  <si>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</si>
  <si>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</si>
  <si>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</si>
  <si>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</si>
  <si>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</si>
  <si>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</si>
  <si>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</si>
  <si>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</si>
  <si>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</si>
  <si>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</si>
  <si>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</si>
  <si>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</si>
  <si>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</si>
  <si>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</si>
  <si>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</si>
  <si>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</si>
  <si>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</si>
  <si>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</si>
  <si>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</si>
  <si>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</si>
  <si>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</si>
  <si>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</si>
  <si>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</si>
  <si>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</si>
  <si>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</si>
  <si>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</si>
  <si>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</si>
  <si>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</si>
  <si>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</si>
  <si>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</si>
  <si>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</si>
  <si>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</si>
  <si>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</si>
  <si>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</si>
  <si>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</si>
  <si>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</si>
  <si>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</si>
  <si>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</si>
  <si>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</si>
  <si>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</si>
  <si>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</si>
  <si>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</si>
  <si>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</si>
  <si>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</si>
  <si>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</si>
  <si>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</si>
  <si>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</si>
  <si>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</si>
  <si>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</si>
  <si>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</si>
  <si>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</si>
  <si>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</si>
  <si>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</si>
  <si>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</si>
  <si>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</si>
  <si>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</si>
  <si>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</si>
  <si>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</si>
  <si>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</si>
  <si>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</si>
  <si>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</si>
  <si>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</si>
  <si>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</si>
  <si>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</si>
  <si>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</si>
  <si>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</si>
  <si>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</si>
  <si>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</si>
  <si>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</si>
  <si>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</si>
  <si>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</si>
  <si>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</si>
  <si>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</si>
  <si>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</si>
  <si>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</si>
  <si>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</si>
  <si>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</si>
  <si>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</si>
  <si>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</si>
  <si>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</si>
  <si>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</si>
  <si>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</si>
  <si>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</si>
  <si>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</si>
  <si>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</si>
  <si>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</si>
  <si>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</si>
  <si>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</si>
  <si>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</si>
  <si>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</si>
  <si>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</si>
  <si>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</si>
  <si>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</si>
  <si>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</si>
  <si>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</si>
  <si>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</si>
  <si>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</si>
  <si>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</si>
  <si>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</si>
  <si>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</si>
  <si>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</si>
  <si>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</si>
  <si>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</si>
  <si>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</si>
  <si>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</si>
  <si>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</si>
  <si>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</si>
  <si>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</si>
  <si>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</si>
  <si>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</si>
  <si>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</si>
  <si>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</si>
  <si>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</si>
  <si>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</si>
  <si>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</si>
  <si>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</si>
  <si>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</si>
  <si>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</si>
  <si>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</si>
  <si>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</si>
  <si>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</si>
  <si>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</si>
  <si>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</si>
  <si>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</si>
  <si>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</si>
  <si>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</si>
  <si>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</si>
  <si>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</si>
  <si>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</si>
  <si>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</si>
  <si>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</si>
  <si>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</si>
  <si>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</si>
  <si>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</si>
  <si>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</si>
  <si>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</si>
  <si>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</si>
  <si>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</si>
  <si>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</si>
  <si>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</si>
  <si>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</si>
  <si>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</si>
  <si>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</si>
  <si>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</si>
  <si>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</si>
  <si>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</si>
  <si>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</si>
  <si>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</si>
  <si>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</si>
  <si>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</si>
  <si>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</si>
  <si>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</si>
  <si>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</si>
  <si>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</si>
  <si>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</si>
  <si>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</si>
  <si>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</si>
  <si>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</si>
  <si>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</si>
  <si>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</si>
  <si>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</si>
  <si>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</si>
  <si>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</si>
  <si>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</si>
  <si>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</si>
  <si>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</si>
  <si>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</si>
  <si>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</si>
  <si>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</si>
  <si>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</si>
  <si>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</si>
  <si>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</si>
  <si>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</si>
  <si>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</si>
  <si>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</si>
  <si>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</si>
  <si>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</si>
  <si>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</si>
  <si>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</si>
  <si>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</si>
  <si>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</si>
  <si>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</si>
  <si>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</si>
  <si>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</si>
  <si>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</si>
  <si>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</si>
  <si>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</si>
  <si>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</si>
  <si>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</si>
  <si>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</si>
  <si>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</si>
  <si>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</si>
  <si>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</si>
  <si>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</si>
  <si>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</si>
  <si>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</si>
  <si>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</si>
  <si>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</si>
  <si>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</si>
  <si>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</si>
  <si>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</si>
  <si>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</si>
  <si>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</si>
  <si>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</si>
  <si>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</si>
  <si>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</si>
  <si>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</si>
  <si>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</si>
  <si>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</si>
  <si>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</si>
  <si>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</si>
  <si>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</si>
  <si>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</si>
  <si>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</si>
  <si>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</si>
  <si>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</si>
  <si>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</si>
  <si>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</si>
  <si>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</si>
  <si>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</si>
  <si>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</si>
  <si>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</si>
  <si>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</si>
  <si>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</si>
  <si>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</si>
  <si>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</si>
  <si>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</si>
  <si>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</si>
  <si>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</si>
  <si>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</si>
  <si>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</si>
  <si>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</si>
  <si>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</si>
  <si>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</si>
  <si>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</si>
  <si>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</si>
  <si>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</si>
  <si>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</si>
  <si>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</si>
  <si>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</si>
  <si>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</si>
  <si>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</si>
  <si>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</si>
  <si>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</si>
  <si>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</si>
  <si>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</si>
  <si>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</si>
  <si>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</si>
  <si>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</si>
  <si>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</si>
  <si>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</si>
  <si>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</si>
  <si>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</si>
  <si>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</si>
  <si>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</si>
  <si>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</si>
  <si>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</si>
  <si>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</si>
  <si>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</si>
  <si>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</si>
  <si>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</si>
  <si>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</si>
  <si>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</si>
  <si>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</si>
  <si>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</si>
  <si>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</si>
  <si>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</si>
  <si>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</si>
  <si>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</si>
  <si>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</si>
  <si>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</si>
  <si>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</si>
  <si>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</si>
  <si>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</si>
  <si>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</si>
  <si>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</si>
  <si>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</si>
  <si>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</si>
  <si>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</si>
  <si>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</si>
  <si>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</si>
  <si>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</si>
  <si>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</si>
  <si>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</si>
  <si>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</si>
  <si>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</si>
  <si>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</si>
  <si>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</si>
  <si>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</si>
  <si>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</si>
  <si>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</si>
  <si>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</si>
  <si>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</si>
  <si>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</si>
  <si>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</si>
  <si>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</si>
  <si>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</si>
  <si>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</si>
  <si>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</si>
  <si>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</si>
  <si>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</si>
  <si>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</si>
  <si>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</si>
  <si>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</si>
  <si>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</si>
  <si>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</si>
  <si>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</si>
  <si>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</si>
  <si>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</si>
  <si>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</si>
  <si>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</si>
  <si>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</si>
  <si>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</si>
  <si>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</si>
  <si>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</si>
  <si>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</si>
  <si>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</si>
  <si>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</si>
  <si>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</si>
  <si>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</si>
  <si>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</si>
  <si>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</si>
  <si>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</si>
  <si>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</si>
  <si>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</si>
  <si>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</si>
  <si>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</si>
  <si>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</si>
  <si>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</si>
  <si>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</si>
  <si>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</si>
  <si>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</si>
  <si>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</si>
  <si>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</si>
  <si>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</si>
  <si>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</si>
  <si>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</si>
  <si>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</si>
  <si>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</si>
  <si>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</si>
  <si>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</si>
  <si>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</si>
  <si>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</si>
  <si>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</si>
  <si>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</si>
  <si>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</si>
  <si>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</si>
  <si>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</si>
  <si>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</si>
  <si>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</si>
  <si>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</si>
  <si>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</si>
  <si>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</si>
  <si>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</si>
  <si>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</si>
  <si>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</si>
  <si>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</si>
  <si>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</si>
  <si>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</si>
  <si>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</si>
  <si>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</si>
  <si>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</si>
  <si>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</si>
  <si>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</si>
  <si>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</si>
  <si>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</si>
  <si>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</si>
  <si>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</si>
  <si>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</si>
  <si>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</si>
  <si>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</si>
  <si>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</si>
  <si>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</si>
  <si>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</si>
  <si>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</si>
  <si>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</si>
  <si>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</si>
  <si>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</si>
  <si>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</si>
  <si>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</si>
  <si>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</si>
  <si>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</si>
  <si>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</si>
  <si>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</si>
  <si>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</si>
  <si>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</si>
  <si>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</si>
  <si>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</si>
  <si>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</si>
  <si>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</si>
  <si>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</si>
  <si>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</si>
  <si>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</si>
  <si>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</si>
  <si>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</si>
  <si>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</si>
  <si>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</si>
  <si>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</si>
  <si>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</si>
  <si>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</si>
  <si>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</si>
  <si>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</si>
  <si>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</si>
  <si>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</si>
  <si>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</si>
  <si>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</si>
  <si>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</si>
  <si>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</si>
  <si>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</si>
  <si>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</si>
  <si>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</si>
  <si>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</si>
  <si>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</si>
  <si>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</si>
  <si>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</si>
  <si>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</si>
  <si>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</si>
  <si>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</si>
  <si>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</si>
  <si>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</si>
  <si>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</si>
  <si>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</si>
  <si>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</si>
  <si>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</si>
  <si>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</si>
  <si>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</si>
  <si>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</si>
  <si>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</si>
  <si>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</si>
  <si>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</si>
  <si>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</si>
  <si>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</si>
  <si>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</si>
  <si>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</si>
  <si>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</si>
  <si>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</si>
  <si>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</si>
  <si>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</si>
  <si>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</si>
  <si>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</si>
  <si>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</si>
  <si>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</si>
  <si>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</si>
  <si>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</si>
  <si>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</si>
  <si>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</si>
  <si>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</si>
  <si>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</si>
  <si>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</si>
  <si>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</si>
  <si>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</si>
  <si>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</si>
  <si>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</si>
  <si>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</si>
  <si>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</si>
  <si>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</si>
  <si>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</si>
  <si>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</si>
  <si>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</si>
  <si>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</si>
  <si>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</si>
  <si>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</si>
  <si>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</si>
  <si>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</si>
  <si>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</si>
  <si>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</si>
  <si>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</si>
  <si>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</si>
  <si>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</si>
  <si>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</si>
  <si>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</si>
  <si>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</si>
  <si>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</si>
  <si>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</si>
  <si>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</si>
  <si>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</si>
  <si>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</si>
  <si>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</si>
  <si>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</si>
  <si>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</si>
  <si>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</si>
  <si>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</si>
  <si>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</si>
  <si>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</si>
  <si>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</si>
  <si>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</si>
  <si>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</si>
  <si>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</si>
  <si>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</si>
  <si>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</si>
  <si>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</si>
  <si>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</si>
  <si>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</si>
  <si>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</si>
  <si>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</si>
  <si>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</si>
  <si>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</si>
  <si>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</si>
  <si>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</si>
  <si>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</si>
  <si>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</si>
  <si>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</si>
  <si>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</si>
  <si>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</si>
  <si>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</si>
  <si>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</si>
  <si>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</si>
  <si>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</si>
  <si>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</si>
  <si>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</si>
  <si>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</si>
  <si>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</si>
  <si>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</si>
  <si>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</si>
  <si>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</si>
  <si>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</si>
  <si>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</si>
  <si>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</si>
  <si>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</si>
  <si>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</si>
  <si>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</si>
  <si>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</si>
  <si>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</si>
  <si>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</si>
  <si>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</si>
  <si>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</si>
  <si>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</si>
  <si>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</si>
  <si>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</si>
  <si>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</si>
  <si>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</si>
  <si>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</si>
  <si>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</si>
  <si>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</si>
  <si>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</si>
  <si>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</si>
  <si>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</si>
  <si>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</si>
  <si>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</si>
  <si>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</si>
  <si>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</si>
  <si>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</si>
  <si>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</si>
  <si>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</si>
  <si>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</si>
  <si>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</si>
  <si>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</si>
  <si>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</si>
  <si>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</si>
  <si>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</si>
  <si>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</si>
  <si>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</si>
  <si>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</si>
  <si>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</si>
  <si>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</si>
  <si>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</si>
  <si>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</si>
  <si>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</si>
  <si>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</si>
  <si>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</si>
  <si>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</si>
  <si>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</si>
  <si>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</si>
  <si>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</si>
  <si>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</si>
  <si>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</si>
  <si>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</si>
  <si>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</si>
  <si>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</si>
  <si>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</si>
  <si>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</si>
  <si>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</si>
  <si>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</si>
  <si>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</si>
  <si>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</si>
  <si>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</si>
  <si>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</si>
  <si>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</si>
  <si>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</si>
  <si>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</si>
  <si>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</si>
  <si>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</si>
  <si>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</si>
  <si>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</si>
  <si>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</si>
  <si>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</si>
  <si>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</si>
  <si>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</si>
  <si>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</si>
  <si>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</si>
  <si>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</si>
  <si>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</si>
  <si>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</si>
  <si>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</si>
  <si>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</si>
  <si>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</si>
  <si>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</si>
  <si>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</si>
  <si>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</si>
  <si>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</si>
  <si>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</si>
  <si>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</si>
  <si>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</si>
  <si>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</si>
  <si>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</si>
  <si>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</si>
  <si>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</si>
  <si>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</si>
  <si>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</si>
  <si>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</si>
  <si>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</si>
  <si>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</si>
  <si>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</si>
  <si>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</si>
  <si>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</si>
  <si>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</si>
  <si>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</si>
  <si>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</si>
  <si>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</si>
  <si>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</si>
  <si>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</si>
  <si>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</si>
  <si>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</si>
  <si>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</si>
  <si>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</si>
  <si>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</si>
  <si>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</si>
  <si>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</si>
  <si>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</si>
  <si>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</si>
  <si>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</si>
  <si>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</si>
  <si>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</si>
  <si>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</si>
  <si>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</si>
  <si>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</si>
  <si>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</si>
  <si>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</si>
  <si>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</si>
  <si>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</si>
  <si>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</si>
  <si>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</si>
  <si>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</si>
  <si>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</si>
  <si>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</si>
  <si>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</si>
  <si>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</si>
  <si>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</si>
  <si>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</si>
  <si>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</si>
  <si>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</si>
  <si>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</si>
  <si>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</si>
  <si>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</si>
  <si>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</si>
  <si>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</si>
  <si>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</si>
  <si>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</si>
  <si>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</si>
  <si>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</si>
  <si>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</si>
  <si>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</si>
  <si>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</si>
  <si>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</si>
  <si>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</si>
  <si>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</si>
  <si>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</si>
  <si>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</si>
  <si>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</si>
  <si>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</si>
  <si>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</si>
  <si>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</si>
  <si>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</si>
  <si>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</si>
  <si>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</si>
  <si>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</si>
  <si>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</si>
  <si>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</si>
  <si>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</si>
  <si>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</si>
  <si>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</si>
  <si>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</si>
  <si>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</si>
  <si>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</si>
  <si>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</si>
  <si>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</si>
  <si>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</si>
  <si>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</si>
  <si>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</si>
  <si>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</si>
  <si>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</si>
  <si>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</si>
  <si>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</si>
  <si>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</si>
  <si>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</si>
  <si>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</si>
  <si>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</si>
  <si>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</si>
  <si>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</si>
  <si>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</si>
  <si>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</si>
  <si>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</si>
  <si>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</si>
  <si>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</si>
  <si>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</si>
  <si>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</si>
  <si>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</si>
  <si>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</si>
  <si>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</si>
  <si>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</si>
  <si>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</si>
  <si>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</si>
  <si>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</si>
  <si>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</si>
  <si>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</si>
  <si>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</si>
  <si>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</si>
  <si>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</si>
  <si>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</si>
  <si>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</si>
  <si>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</si>
  <si>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</si>
  <si>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</si>
  <si>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</si>
  <si>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</si>
  <si>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</si>
  <si>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</si>
  <si>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</si>
  <si>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</si>
  <si>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</si>
  <si>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</si>
  <si>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</si>
  <si>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</si>
  <si>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</si>
  <si>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</si>
  <si>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</si>
  <si>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</si>
  <si>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</si>
  <si>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</si>
  <si>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</si>
  <si>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</si>
  <si>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</si>
  <si>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</si>
  <si>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</si>
  <si>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</si>
  <si>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</si>
  <si>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</si>
  <si>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</si>
  <si>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</si>
  <si>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</si>
  <si>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</si>
  <si>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</si>
  <si>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</si>
  <si>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</si>
  <si>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</si>
  <si>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</si>
  <si>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</si>
  <si>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</si>
  <si>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</si>
  <si>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</si>
  <si>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</si>
  <si>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</si>
  <si>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</si>
  <si>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</si>
  <si>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</si>
  <si>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</si>
  <si>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</si>
  <si>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</si>
  <si>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</si>
  <si>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</si>
  <si>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</si>
  <si>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</si>
  <si>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</si>
  <si>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</si>
  <si>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</si>
  <si>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</si>
  <si>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</si>
  <si>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</si>
  <si>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</si>
  <si>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</si>
  <si>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</si>
  <si>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</si>
  <si>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</si>
  <si>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</si>
  <si>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</si>
  <si>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</si>
  <si>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</si>
  <si>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</si>
  <si>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</si>
  <si>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</si>
  <si>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</si>
  <si>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</si>
  <si>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</si>
  <si>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</si>
  <si>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</si>
  <si>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</si>
  <si>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</si>
  <si>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</si>
  <si>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</si>
  <si>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</si>
  <si>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</si>
  <si>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</si>
  <si>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</si>
  <si>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</si>
  <si>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</si>
  <si>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</si>
  <si>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</si>
  <si>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</si>
  <si>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</si>
  <si>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</si>
  <si>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</si>
  <si>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</si>
  <si>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</si>
  <si>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</si>
  <si>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</si>
  <si>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</si>
  <si>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</si>
  <si>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</si>
  <si>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</si>
  <si>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</si>
  <si>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</si>
  <si>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</si>
  <si>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</si>
  <si>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</si>
  <si>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</si>
  <si>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</si>
  <si>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</si>
  <si>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</si>
  <si>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</si>
  <si>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</si>
  <si>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</si>
  <si>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</si>
  <si>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</si>
  <si>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</si>
  <si>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</si>
  <si>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</si>
  <si>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</si>
  <si>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</si>
  <si>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</si>
  <si>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</si>
  <si>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</si>
  <si>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</si>
  <si>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</si>
  <si>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</si>
  <si>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</si>
  <si>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</si>
  <si>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</si>
  <si>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</si>
  <si>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</si>
  <si>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</si>
  <si>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</si>
  <si>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</si>
  <si>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</si>
  <si>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</si>
  <si>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</si>
  <si>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</si>
  <si>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</si>
  <si>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</si>
  <si>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</si>
  <si>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</si>
  <si>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</si>
  <si>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</si>
  <si>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</si>
  <si>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</si>
  <si>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</si>
  <si>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</si>
  <si>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</si>
  <si>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</si>
  <si>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</si>
  <si>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</si>
  <si>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</si>
  <si>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</si>
  <si>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</si>
  <si>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</si>
  <si>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</si>
  <si>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</si>
  <si>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</si>
  <si>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</si>
  <si>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</si>
  <si>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</si>
  <si>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</si>
  <si>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</si>
  <si>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</si>
  <si>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</si>
  <si>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</si>
  <si>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</si>
  <si>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</si>
  <si>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</si>
  <si>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</si>
  <si>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</si>
  <si>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</si>
  <si>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</si>
  <si>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</si>
  <si>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</si>
  <si>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</si>
  <si>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</si>
  <si>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</si>
  <si>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</si>
  <si>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</si>
  <si>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</si>
  <si>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</si>
  <si>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</si>
  <si>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</si>
  <si>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</si>
  <si>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</si>
  <si>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</si>
  <si>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</si>
  <si>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</si>
  <si>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</si>
  <si>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</si>
  <si>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</si>
  <si>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</si>
  <si>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</si>
  <si>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</si>
  <si>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</si>
  <si>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</si>
  <si>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</si>
  <si>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</si>
  <si>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</si>
  <si>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</si>
  <si>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</si>
  <si>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</si>
  <si>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</si>
  <si>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</si>
  <si>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</si>
  <si>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</si>
  <si>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</si>
  <si>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</si>
  <si>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</si>
  <si>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</si>
  <si>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</si>
  <si>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</si>
  <si>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</si>
  <si>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</si>
  <si>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</si>
  <si>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</si>
  <si>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</si>
  <si>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</si>
  <si>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</si>
  <si>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</si>
  <si>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</si>
  <si>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</si>
  <si>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</si>
  <si>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</si>
  <si>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</si>
  <si>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</si>
  <si>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</si>
  <si>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</si>
  <si>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</si>
  <si>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</si>
  <si>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</si>
  <si>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</si>
  <si>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</si>
  <si>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</si>
  <si>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</si>
  <si>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</si>
  <si>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</si>
  <si>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</si>
  <si>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</si>
  <si>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</si>
  <si>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</si>
  <si>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</si>
  <si>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</si>
  <si>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</si>
  <si>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</si>
  <si>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</si>
  <si>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</si>
  <si>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</si>
  <si>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</si>
  <si>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</si>
  <si>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</si>
  <si>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</si>
  <si>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</si>
  <si>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</si>
  <si>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</si>
  <si>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</si>
  <si>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</si>
  <si>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</si>
  <si>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</si>
  <si>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</si>
  <si>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</si>
  <si>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</si>
  <si>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</si>
  <si>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</si>
  <si>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</si>
  <si>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</si>
  <si>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</si>
  <si>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</si>
  <si>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</si>
  <si>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</si>
  <si>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</si>
  <si>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</si>
  <si>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</si>
  <si>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</si>
  <si>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</si>
  <si>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</si>
  <si>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</si>
  <si>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</si>
  <si>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</si>
  <si>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</si>
  <si>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</si>
  <si>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</si>
  <si>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</si>
  <si>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</si>
  <si>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</si>
  <si>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</si>
  <si>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</si>
  <si>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</si>
  <si>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</si>
  <si>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</si>
  <si>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</si>
  <si>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</si>
  <si>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</si>
  <si>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</si>
  <si>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</si>
  <si>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</si>
  <si>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</si>
  <si>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</si>
  <si>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</si>
  <si>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</si>
  <si>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</si>
  <si>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</si>
  <si>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</si>
  <si>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</si>
  <si>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</si>
  <si>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</si>
  <si>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</si>
  <si>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</si>
  <si>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</si>
  <si>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</si>
  <si>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</si>
  <si>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</si>
  <si>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</si>
  <si>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</si>
  <si>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</si>
  <si>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</si>
  <si>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</si>
  <si>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</si>
  <si>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</si>
  <si>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</si>
  <si>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</si>
  <si>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</si>
  <si>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</si>
  <si>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</si>
  <si>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</si>
  <si>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</si>
  <si>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</si>
  <si>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</si>
  <si>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</si>
  <si>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</si>
  <si>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</si>
  <si>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</si>
  <si>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</si>
  <si>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</si>
  <si>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</si>
  <si>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</si>
  <si>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</si>
  <si>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</si>
  <si>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</si>
  <si>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</si>
  <si>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</si>
  <si>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</si>
  <si>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</si>
  <si>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</si>
  <si>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</si>
  <si>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</si>
  <si>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</si>
  <si>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</si>
  <si>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</si>
  <si>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</si>
  <si>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</si>
  <si>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</si>
  <si>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</si>
  <si>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</si>
  <si>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</si>
  <si>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</si>
  <si>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</si>
  <si>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</si>
  <si>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</si>
  <si>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</si>
  <si>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</si>
  <si>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</si>
  <si>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</si>
  <si>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</si>
  <si>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</si>
  <si>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</si>
  <si>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</si>
  <si>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</si>
  <si>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</si>
  <si>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</si>
  <si>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</si>
  <si>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</si>
  <si>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</si>
  <si>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</si>
  <si>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</si>
  <si>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</si>
  <si>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</si>
  <si>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</si>
  <si>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</si>
  <si>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</si>
  <si>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</si>
  <si>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</si>
  <si>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</si>
  <si>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</si>
  <si>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</si>
  <si>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</si>
  <si>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</si>
  <si>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</si>
  <si>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</si>
  <si>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</si>
  <si>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</si>
  <si>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</si>
  <si>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</si>
  <si>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</si>
  <si>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</si>
  <si>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</si>
  <si>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</si>
  <si>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</si>
  <si>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</si>
  <si>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</si>
  <si>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</si>
  <si>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</si>
  <si>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</si>
  <si>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</si>
  <si>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</si>
  <si>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</si>
  <si>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</si>
  <si>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</si>
  <si>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</si>
  <si>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</si>
  <si>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</si>
  <si>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</si>
  <si>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</si>
  <si>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</si>
  <si>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</si>
  <si>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</si>
  <si>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</si>
  <si>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</si>
  <si>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</si>
  <si>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</si>
  <si>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</si>
  <si>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</si>
  <si>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</si>
  <si>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</si>
  <si>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</si>
  <si>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</si>
  <si>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</si>
  <si>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</si>
  <si>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</si>
  <si>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</si>
  <si>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</si>
  <si>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</si>
  <si>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</si>
  <si>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</si>
  <si>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</si>
  <si>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</si>
  <si>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</si>
  <si>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</si>
  <si>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</si>
  <si>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</si>
  <si>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</si>
  <si>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</si>
  <si>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</si>
  <si>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</si>
  <si>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</si>
  <si>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</si>
  <si>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</si>
  <si>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</si>
  <si>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</si>
  <si>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</si>
  <si>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</si>
  <si>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</si>
  <si>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</si>
  <si>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</si>
  <si>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</si>
  <si>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</si>
  <si>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</si>
  <si>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</si>
  <si>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</si>
  <si>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</si>
  <si>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</si>
  <si>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</si>
  <si>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</si>
  <si>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</si>
  <si>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</si>
  <si>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</si>
  <si>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</si>
  <si>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</si>
  <si>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</si>
  <si>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</si>
  <si>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</si>
  <si>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</si>
  <si>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</si>
  <si>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</si>
  <si>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</si>
  <si>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</si>
  <si>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</si>
  <si>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</si>
  <si>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</si>
  <si>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</si>
  <si>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</si>
  <si>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</si>
  <si>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</si>
  <si>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</si>
  <si>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</si>
  <si>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</si>
  <si>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</si>
  <si>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</si>
  <si>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</si>
  <si>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</si>
  <si>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</si>
  <si>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</si>
  <si>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</si>
  <si>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</si>
  <si>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</si>
  <si>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</si>
  <si>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</si>
  <si>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</si>
  <si>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</si>
  <si>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</si>
  <si>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</si>
  <si>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</si>
  <si>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</si>
  <si>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</si>
  <si>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</si>
  <si>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</si>
  <si>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</si>
  <si>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</si>
  <si>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</si>
  <si>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</si>
  <si>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</si>
  <si>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</si>
  <si>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</si>
  <si>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</si>
  <si>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</si>
  <si>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</si>
  <si>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</si>
  <si>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</si>
  <si>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</si>
  <si>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</si>
  <si>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</si>
  <si>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</si>
  <si>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</si>
  <si>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</si>
  <si>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</si>
  <si>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</si>
  <si>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</si>
  <si>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</si>
  <si>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</si>
  <si>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</si>
  <si>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</si>
  <si>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</si>
  <si>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</si>
  <si>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</si>
  <si>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</si>
  <si>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</si>
  <si>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</si>
  <si>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</si>
  <si>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</si>
  <si>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</si>
  <si>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</si>
  <si>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</si>
  <si>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</si>
  <si>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</si>
  <si>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</si>
  <si>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</si>
  <si>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</si>
  <si>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</si>
  <si>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</si>
  <si>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</si>
  <si>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</si>
  <si>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</si>
  <si>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</si>
  <si>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</si>
  <si>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</si>
  <si>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</si>
  <si>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</si>
  <si>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</si>
  <si>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</si>
  <si>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</si>
  <si>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</si>
  <si>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</si>
  <si>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</si>
  <si>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</si>
  <si>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</si>
  <si>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</si>
  <si>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</si>
  <si>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</si>
  <si>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</si>
  <si>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</si>
  <si>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</si>
  <si>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</si>
  <si>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</si>
  <si>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</si>
  <si>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</si>
  <si>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</si>
  <si>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</si>
  <si>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</si>
  <si>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</si>
  <si>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</si>
  <si>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</si>
  <si>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</si>
  <si>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</si>
  <si>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</si>
  <si>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</si>
  <si>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</si>
  <si>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</si>
  <si>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</si>
  <si>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</si>
  <si>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</si>
  <si>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</si>
  <si>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</si>
  <si>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</si>
  <si>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</si>
  <si>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</si>
  <si>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</si>
  <si>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</si>
  <si>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</si>
  <si>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</si>
  <si>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</si>
  <si>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</si>
  <si>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</si>
  <si>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</si>
  <si>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</si>
  <si>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</si>
  <si>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</si>
  <si>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</si>
  <si>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</si>
  <si>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</si>
  <si>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</si>
  <si>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</si>
  <si>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</si>
  <si>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</si>
  <si>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</si>
  <si>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</si>
  <si>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</si>
  <si>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</si>
  <si>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</si>
  <si>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</si>
  <si>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</si>
  <si>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</si>
  <si>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</si>
  <si>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</si>
  <si>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</si>
  <si>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</si>
  <si>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</si>
  <si>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</si>
  <si>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</si>
  <si>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</si>
  <si>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</si>
  <si>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</si>
  <si>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</si>
  <si>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</si>
  <si>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</si>
  <si>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</si>
  <si>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</si>
  <si>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</si>
  <si>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</si>
  <si>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</si>
  <si>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</si>
  <si>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</si>
  <si>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</si>
  <si>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</si>
  <si>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</si>
  <si>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</si>
  <si>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</si>
  <si>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</si>
  <si>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</si>
  <si>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</si>
  <si>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</si>
  <si>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</si>
  <si>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</si>
  <si>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</si>
  <si>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</si>
  <si>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</si>
  <si>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</si>
  <si>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</si>
  <si>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</si>
  <si>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</si>
  <si>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</si>
  <si>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</si>
  <si>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</si>
  <si>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</si>
  <si>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</si>
  <si>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</si>
  <si>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</si>
  <si>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</si>
  <si>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</si>
  <si>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</si>
  <si>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</si>
  <si>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</si>
  <si>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</si>
  <si>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</si>
  <si>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</si>
  <si>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</si>
  <si>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</si>
  <si>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</si>
  <si>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</si>
  <si>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</si>
  <si>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</si>
  <si>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</si>
  <si>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</si>
  <si>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</si>
  <si>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</si>
  <si>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</si>
  <si>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</si>
  <si>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</si>
  <si>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</si>
  <si>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</si>
  <si>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</si>
  <si>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</si>
  <si>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</si>
  <si>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</si>
  <si>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</si>
  <si>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</si>
  <si>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</si>
  <si>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</si>
  <si>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</si>
  <si>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</si>
  <si>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</si>
  <si>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</si>
  <si>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</si>
  <si>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</si>
  <si>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</si>
  <si>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</si>
  <si>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</si>
  <si>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</si>
  <si>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</si>
  <si>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</si>
  <si>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</si>
  <si>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</si>
  <si>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</si>
  <si>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</si>
  <si>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</si>
  <si>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</si>
  <si>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</si>
  <si>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</si>
  <si>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</si>
  <si>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</si>
  <si>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</si>
  <si>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</si>
  <si>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</si>
  <si>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</si>
  <si>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</si>
  <si>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</si>
  <si>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</si>
  <si>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</si>
  <si>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</si>
  <si>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</si>
  <si>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</si>
  <si>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</si>
  <si>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</si>
  <si>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</si>
  <si>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</si>
  <si>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</si>
  <si>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</si>
  <si>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</si>
  <si>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</si>
  <si>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</si>
  <si>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</si>
  <si>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</si>
  <si>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</si>
  <si>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</si>
  <si>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</si>
  <si>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</si>
  <si>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</si>
  <si>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</si>
  <si>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</si>
  <si>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</si>
  <si>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</si>
  <si>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</si>
  <si>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</si>
  <si>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</si>
  <si>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</si>
  <si>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</si>
  <si>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</si>
  <si>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</si>
  <si>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</si>
  <si>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</si>
  <si>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</si>
  <si>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</si>
  <si>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</si>
  <si>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</si>
  <si>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</si>
  <si>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</si>
  <si>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</si>
  <si>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</si>
  <si>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</si>
  <si>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</si>
  <si>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</si>
  <si>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</si>
  <si>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</si>
  <si>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</si>
  <si>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</si>
  <si>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</si>
  <si>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</si>
  <si>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</si>
  <si>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</si>
  <si>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</si>
  <si>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</si>
  <si>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</si>
  <si>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</si>
  <si>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</si>
  <si>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</si>
  <si>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</si>
  <si>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</si>
  <si>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</si>
  <si>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</si>
  <si>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</si>
  <si>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</si>
  <si>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</si>
  <si>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</si>
  <si>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</si>
  <si>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</si>
  <si>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</si>
  <si>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</si>
  <si>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</si>
  <si>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</si>
  <si>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</si>
  <si>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</si>
  <si>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</si>
  <si>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</si>
  <si>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</si>
  <si>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</si>
  <si>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</si>
  <si>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</si>
  <si>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</si>
  <si>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</si>
  <si>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</si>
  <si>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</si>
  <si>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</si>
  <si>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</si>
  <si>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</si>
  <si>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</si>
  <si>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</si>
  <si>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</si>
  <si>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</si>
  <si>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</si>
  <si>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</si>
  <si>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</si>
  <si>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</si>
  <si>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</si>
  <si>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</si>
  <si>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</si>
  <si>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</si>
  <si>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</si>
  <si>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</si>
  <si>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</si>
  <si>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</si>
  <si>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</si>
  <si>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</si>
  <si>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</si>
  <si>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</si>
  <si>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</si>
  <si>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</si>
  <si>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</si>
  <si>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</si>
  <si>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</si>
  <si>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</si>
  <si>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</si>
  <si>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</si>
  <si>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</si>
  <si>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</si>
  <si>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</si>
  <si>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</si>
  <si>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</si>
  <si>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</si>
  <si>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</si>
  <si>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</si>
  <si>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</si>
  <si>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</si>
  <si>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</si>
  <si>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</si>
  <si>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</si>
  <si>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</si>
  <si>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</si>
  <si>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</si>
  <si>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</si>
  <si>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</si>
  <si>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</si>
  <si>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</si>
  <si>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</si>
  <si>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</si>
  <si>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</si>
  <si>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</si>
  <si>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</si>
  <si>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</si>
  <si>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</si>
  <si>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</si>
  <si>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</si>
  <si>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</si>
  <si>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</si>
  <si>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</si>
  <si>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</si>
  <si>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</si>
  <si>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</si>
  <si>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</si>
  <si>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</si>
  <si>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</si>
  <si>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</si>
  <si>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</si>
  <si>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</si>
  <si>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</si>
  <si>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</si>
  <si>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</si>
  <si>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</si>
  <si>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</si>
  <si>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</si>
  <si>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</si>
  <si>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</si>
  <si>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</si>
  <si>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</si>
  <si>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</si>
  <si>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</si>
  <si>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</si>
  <si>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</si>
  <si>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</si>
  <si>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</si>
  <si>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</si>
  <si>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</si>
  <si>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</si>
  <si>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</si>
  <si>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</si>
  <si>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</si>
  <si>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</si>
  <si>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</si>
  <si>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</si>
  <si>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</si>
  <si>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</si>
  <si>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</si>
  <si>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</si>
  <si>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</si>
  <si>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</si>
  <si>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</si>
  <si>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</si>
  <si>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</si>
  <si>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</si>
  <si>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</si>
  <si>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</si>
  <si>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</si>
  <si>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</si>
  <si>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</si>
  <si>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</si>
  <si>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</si>
  <si>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</si>
  <si>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</si>
  <si>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</si>
  <si>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</si>
  <si>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</si>
  <si>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</si>
  <si>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</si>
  <si>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</si>
  <si>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</si>
  <si>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</si>
  <si>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</si>
  <si>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</si>
  <si>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</si>
  <si>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</si>
  <si>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</si>
  <si>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</si>
  <si>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</si>
  <si>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</si>
  <si>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</si>
  <si>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</si>
  <si>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</si>
  <si>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</si>
  <si>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</si>
  <si>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</si>
  <si>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</si>
  <si>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</si>
  <si>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</si>
  <si>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</si>
  <si>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</si>
  <si>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</si>
  <si>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</si>
  <si>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</si>
  <si>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</si>
  <si>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</si>
  <si>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</si>
  <si>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</si>
  <si>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</si>
  <si>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</si>
  <si>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</si>
  <si>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</si>
  <si>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</si>
  <si>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</si>
  <si>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</si>
  <si>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</si>
  <si>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</si>
  <si>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</si>
  <si>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</si>
  <si>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</si>
  <si>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</si>
  <si>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</si>
  <si>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</si>
  <si>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</si>
  <si>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</si>
  <si>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</si>
  <si>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</si>
  <si>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</si>
  <si>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</si>
  <si>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</si>
  <si>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</si>
  <si>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</si>
  <si>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</si>
  <si>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</si>
  <si>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</si>
  <si>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</si>
  <si>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</si>
  <si>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</si>
  <si>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</si>
  <si>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</si>
  <si>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</si>
  <si>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</si>
  <si>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</si>
  <si>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</si>
  <si>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</si>
  <si>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</si>
  <si>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</si>
  <si>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</si>
  <si>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</si>
  <si>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</si>
  <si>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</si>
  <si>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</si>
  <si>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</si>
  <si>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</si>
  <si>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</si>
  <si>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</si>
  <si>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</si>
  <si>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</si>
  <si>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</si>
  <si>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</si>
  <si>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</si>
  <si>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</si>
  <si>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</si>
  <si>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</si>
  <si>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</si>
  <si>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</si>
  <si>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</si>
  <si>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</si>
  <si>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</si>
  <si>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</si>
  <si>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</si>
  <si>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</si>
  <si>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</si>
  <si>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</si>
  <si>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</si>
  <si>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</si>
  <si>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</si>
  <si>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</si>
  <si>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</si>
  <si>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</si>
  <si>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</si>
  <si>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</si>
  <si>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</si>
  <si>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</si>
  <si>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</si>
  <si>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</si>
  <si>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</si>
  <si>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</si>
  <si>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</si>
  <si>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</si>
  <si>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</si>
  <si>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</si>
  <si>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</si>
  <si>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</si>
  <si>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</si>
  <si>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</si>
  <si>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</si>
  <si>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</si>
  <si>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</si>
  <si>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</si>
  <si>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</si>
  <si>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</si>
  <si>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</si>
  <si>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</si>
  <si>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</si>
  <si>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</si>
  <si>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</si>
  <si>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</si>
  <si>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</si>
  <si>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</si>
  <si>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</si>
  <si>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</si>
  <si>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</si>
  <si>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</si>
  <si>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</si>
  <si>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</si>
  <si>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</si>
  <si>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</si>
  <si>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</si>
  <si>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</si>
  <si>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</si>
  <si>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</si>
  <si>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</si>
  <si>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</si>
  <si>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</si>
  <si>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</si>
  <si>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</si>
  <si>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</si>
  <si>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</si>
  <si>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</si>
  <si>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</si>
  <si>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</si>
  <si>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</si>
  <si>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</si>
  <si>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</si>
  <si>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</si>
  <si>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</si>
  <si>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</si>
  <si>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</si>
  <si>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</si>
  <si>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</si>
  <si>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</si>
  <si>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</si>
  <si>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</si>
  <si>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</si>
  <si>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</si>
  <si>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</si>
  <si>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</si>
  <si>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</si>
  <si>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</si>
  <si>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</si>
  <si>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</si>
  <si>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</si>
  <si>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</si>
  <si>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</si>
  <si>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</si>
  <si>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</si>
  <si>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</si>
  <si>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</si>
  <si>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</si>
  <si>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</si>
  <si>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</si>
  <si>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</si>
  <si>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</si>
  <si>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</si>
  <si>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</si>
  <si>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</si>
  <si>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</si>
  <si>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</si>
  <si>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</si>
  <si>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</si>
  <si>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</si>
  <si>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</si>
  <si>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</si>
  <si>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</si>
  <si>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</si>
  <si>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</si>
  <si>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</si>
  <si>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</si>
  <si>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</si>
  <si>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</si>
  <si>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</si>
  <si>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</si>
  <si>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</si>
  <si>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</si>
  <si>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</si>
  <si>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</si>
  <si>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</si>
  <si>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</si>
  <si>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</si>
  <si>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</si>
  <si>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</si>
  <si>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</si>
  <si>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</si>
  <si>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</si>
  <si>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</si>
  <si>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</si>
  <si>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</si>
  <si>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</si>
  <si>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</si>
  <si>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</si>
  <si>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</si>
  <si>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</si>
  <si>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</si>
  <si>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</si>
  <si>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</si>
  <si>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</si>
  <si>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</si>
  <si>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</si>
  <si>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</si>
  <si>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</si>
  <si>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</si>
  <si>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</si>
  <si>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</si>
  <si>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</si>
  <si>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</si>
  <si>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</si>
  <si>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</si>
  <si>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</si>
  <si>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</si>
  <si>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</si>
  <si>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</si>
  <si>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</si>
  <si>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</si>
  <si>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</si>
  <si>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</si>
  <si>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</si>
  <si>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</si>
  <si>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</si>
  <si>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</si>
  <si>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</si>
  <si>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</si>
  <si>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</si>
  <si>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</si>
  <si>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</si>
  <si>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</si>
  <si>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</si>
  <si>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</si>
  <si>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</si>
  <si>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</si>
  <si>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</si>
  <si>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</si>
  <si>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</si>
  <si>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</si>
  <si>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</si>
  <si>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</si>
  <si>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</si>
  <si>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</si>
  <si>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</si>
  <si>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</si>
  <si>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</si>
  <si>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</si>
  <si>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</si>
  <si>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</si>
  <si>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</si>
  <si>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</si>
  <si>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</si>
  <si>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</si>
  <si>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</si>
  <si>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</si>
  <si>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</si>
  <si>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</si>
  <si>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</si>
  <si>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</si>
  <si>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</si>
  <si>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</si>
  <si>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</si>
  <si>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</si>
  <si>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</si>
  <si>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</si>
  <si>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</si>
  <si>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</si>
  <si>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</si>
  <si>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</si>
  <si>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</si>
  <si>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</si>
  <si>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</si>
  <si>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</si>
  <si>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</si>
  <si>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</si>
  <si>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</si>
  <si>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</si>
  <si>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</si>
  <si>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</si>
  <si>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</si>
  <si>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</si>
  <si>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</si>
  <si>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</si>
  <si>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</si>
  <si>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</si>
  <si>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</si>
  <si>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</si>
  <si>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</si>
  <si>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</si>
  <si>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</si>
  <si>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</si>
  <si>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</si>
  <si>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</si>
  <si>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</si>
  <si>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</si>
  <si>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</si>
  <si>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</si>
  <si>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</si>
  <si>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</si>
  <si>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</si>
  <si>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</si>
  <si>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</si>
  <si>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</si>
  <si>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</si>
  <si>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</si>
  <si>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</si>
  <si>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</si>
  <si>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</si>
  <si>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</si>
  <si>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</si>
  <si>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</si>
  <si>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</si>
  <si>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</si>
  <si>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</si>
  <si>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</si>
  <si>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</si>
  <si>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</si>
  <si>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</si>
  <si>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</si>
  <si>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</si>
  <si>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</si>
  <si>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</si>
  <si>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</si>
  <si>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</si>
  <si>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</si>
  <si>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</si>
  <si>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</si>
  <si>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</si>
  <si>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</si>
  <si>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</si>
  <si>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</si>
  <si>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</si>
  <si>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</si>
  <si>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</si>
  <si>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</si>
  <si>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</si>
  <si>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</si>
  <si>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</si>
  <si>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</si>
  <si>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</si>
  <si>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</si>
  <si>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</si>
  <si>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</si>
  <si>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</si>
  <si>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</si>
  <si>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</si>
  <si>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</si>
  <si>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</si>
  <si>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</si>
  <si>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</si>
  <si>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</si>
  <si>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</si>
  <si>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</si>
  <si>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</si>
  <si>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</si>
  <si>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</si>
  <si>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</si>
  <si>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</si>
  <si>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</si>
  <si>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</si>
  <si>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</si>
  <si>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</si>
  <si>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</si>
  <si>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</si>
  <si>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</si>
  <si>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</si>
  <si>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</si>
  <si>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</si>
  <si>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</si>
  <si>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</si>
  <si>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</si>
  <si>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</si>
  <si>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</si>
  <si>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</si>
  <si>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</si>
  <si>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</si>
  <si>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</si>
  <si>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</si>
  <si>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</si>
  <si>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</si>
  <si>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</si>
  <si>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</si>
  <si>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</si>
  <si>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</si>
  <si>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</si>
  <si>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</si>
  <si>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</si>
  <si>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</si>
  <si>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</si>
  <si>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</si>
  <si>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</si>
  <si>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</si>
  <si>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</si>
  <si>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</si>
  <si>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</si>
  <si>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</si>
  <si>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</si>
  <si>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</si>
  <si>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</si>
  <si>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</si>
  <si>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</si>
  <si>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</si>
  <si>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</si>
  <si>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</si>
  <si>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</si>
  <si>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</si>
  <si>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</si>
  <si>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</si>
  <si>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</si>
  <si>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</si>
  <si>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</si>
  <si>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</si>
  <si>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</si>
  <si>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</si>
  <si>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</si>
  <si>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</si>
  <si>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</si>
  <si>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</si>
  <si>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</si>
  <si>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</si>
  <si>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</si>
  <si>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</si>
  <si>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</si>
  <si>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</si>
  <si>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</si>
  <si>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</si>
  <si>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</si>
  <si>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</si>
  <si>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</si>
  <si>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</si>
  <si>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</si>
  <si>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</si>
  <si>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</si>
  <si>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</si>
  <si>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</si>
  <si>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</si>
  <si>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</si>
  <si>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</si>
  <si>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</si>
  <si>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</si>
  <si>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</si>
  <si>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</si>
  <si>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</si>
  <si>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</si>
  <si>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</si>
  <si>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</si>
  <si>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</si>
  <si>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</si>
  <si>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</si>
  <si>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</si>
  <si>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</si>
  <si>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</si>
  <si>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</si>
  <si>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</si>
  <si>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</si>
  <si>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</si>
  <si>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</si>
  <si>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</si>
  <si>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</si>
  <si>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</si>
  <si>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</si>
  <si>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</si>
  <si>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</si>
  <si>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</si>
  <si>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</si>
  <si>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</si>
  <si>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</si>
  <si>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</si>
  <si>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</si>
  <si>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</si>
  <si>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</si>
  <si>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</si>
  <si>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</si>
  <si>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</si>
  <si>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</si>
  <si>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</si>
  <si>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</si>
  <si>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</si>
  <si>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</si>
  <si>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</si>
  <si>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</si>
  <si>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</si>
  <si>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</si>
  <si>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</si>
  <si>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</si>
  <si>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</si>
  <si>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</si>
  <si>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</si>
  <si>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</si>
  <si>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</si>
  <si>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</si>
  <si>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</si>
  <si>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</si>
  <si>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</si>
  <si>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</si>
  <si>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</si>
  <si>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</si>
  <si>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</si>
  <si>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</si>
  <si>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</si>
  <si>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</si>
  <si>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</si>
  <si>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</si>
  <si>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</si>
  <si>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</si>
  <si>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</si>
  <si>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</si>
  <si>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</si>
  <si>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</si>
  <si>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</si>
  <si>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</si>
  <si>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</si>
  <si>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</si>
  <si>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</si>
  <si>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</si>
  <si>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</si>
  <si>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</si>
  <si>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</si>
  <si>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</si>
  <si>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</si>
  <si>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</si>
  <si>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</si>
  <si>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</si>
  <si>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</si>
  <si>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</si>
  <si>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</si>
  <si>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</si>
  <si>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</si>
  <si>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</si>
  <si>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</si>
  <si>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</si>
  <si>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</si>
  <si>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</si>
  <si>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</si>
  <si>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</si>
  <si>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</si>
  <si>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</si>
  <si>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</si>
  <si>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</si>
  <si>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</si>
  <si>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</si>
  <si>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</si>
  <si>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</si>
  <si>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</si>
  <si>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</si>
  <si>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</si>
  <si>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</si>
  <si>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</si>
  <si>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</si>
  <si>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</si>
  <si>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</si>
  <si>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</si>
  <si>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</si>
  <si>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</si>
  <si>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</si>
  <si>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</si>
  <si>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</si>
  <si>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</si>
  <si>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</si>
  <si>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</si>
  <si>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</si>
  <si>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</si>
  <si>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</si>
  <si>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</si>
  <si>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</si>
  <si>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</si>
  <si>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</si>
  <si>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</si>
  <si>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</si>
  <si>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</si>
  <si>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</si>
  <si>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</si>
  <si>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</si>
  <si>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</si>
  <si>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</si>
  <si>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</si>
  <si>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</si>
  <si>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</si>
  <si>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</si>
  <si>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</si>
  <si>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</si>
  <si>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</si>
  <si>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</si>
  <si>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</si>
  <si>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</si>
  <si>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</si>
  <si>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</si>
  <si>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</si>
  <si>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</si>
  <si>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</si>
  <si>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</si>
  <si>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</si>
  <si>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</si>
  <si>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</si>
  <si>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</si>
  <si>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</si>
  <si>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</si>
  <si>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</si>
  <si>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</si>
  <si>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</si>
  <si>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</si>
  <si>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</si>
  <si>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</si>
  <si>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</si>
  <si>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</si>
  <si>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</si>
  <si>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</si>
  <si>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</si>
  <si>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</si>
  <si>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</si>
  <si>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</si>
  <si>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</si>
  <si>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</si>
  <si>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</si>
  <si>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</si>
  <si>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</si>
  <si>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</si>
  <si>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</si>
  <si>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</si>
  <si>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</si>
  <si>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</si>
  <si>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</si>
  <si>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</si>
  <si>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</si>
  <si>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</si>
  <si>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</si>
  <si>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</si>
  <si>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</si>
  <si>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</si>
  <si>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</si>
  <si>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</si>
  <si>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</si>
  <si>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</si>
  <si>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</si>
  <si>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</si>
  <si>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</si>
  <si>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</si>
  <si>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</si>
  <si>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</si>
  <si>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</si>
  <si>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</si>
  <si>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</si>
  <si>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</si>
  <si>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</si>
  <si>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</si>
  <si>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</si>
  <si>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</si>
  <si>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</si>
  <si>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</si>
  <si>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</si>
  <si>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</si>
  <si>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</si>
  <si>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</si>
  <si>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</si>
  <si>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</si>
  <si>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</si>
  <si>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</si>
  <si>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</si>
  <si>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</si>
  <si>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</si>
  <si>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</si>
  <si>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</si>
  <si>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</si>
  <si>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</si>
  <si>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</si>
  <si>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</si>
  <si>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</si>
  <si>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</si>
  <si>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</si>
  <si>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</si>
  <si>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</si>
  <si>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</si>
  <si>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</si>
  <si>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</si>
  <si>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</si>
  <si>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</si>
  <si>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</si>
  <si>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</si>
  <si>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</si>
  <si>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</si>
  <si>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</si>
  <si>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</si>
  <si>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</si>
  <si>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</si>
  <si>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</si>
  <si>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</si>
  <si>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</si>
  <si>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</si>
  <si>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</si>
  <si>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</si>
  <si>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</si>
  <si>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</si>
  <si>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</si>
  <si>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</si>
  <si>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</si>
  <si>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</si>
  <si>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</si>
  <si>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</si>
  <si>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</si>
  <si>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</si>
  <si>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</si>
  <si>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</si>
  <si>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</si>
  <si>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</si>
  <si>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</si>
  <si>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</si>
  <si>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</si>
  <si>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</si>
  <si>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</si>
  <si>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</si>
  <si>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</si>
  <si>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</si>
  <si>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</si>
  <si>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</si>
  <si>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</si>
  <si>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</si>
  <si>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</si>
  <si>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</si>
  <si>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</si>
  <si>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</si>
  <si>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</si>
  <si>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</si>
  <si>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</si>
  <si>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</si>
  <si>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</si>
  <si>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</si>
  <si>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</si>
  <si>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</si>
  <si>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</si>
  <si>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</si>
  <si>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</si>
  <si>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</si>
  <si>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</si>
  <si>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</si>
  <si>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</si>
  <si>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</si>
  <si>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</si>
  <si>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</si>
  <si>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</si>
  <si>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</si>
  <si>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</si>
  <si>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</si>
  <si>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</si>
  <si>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</si>
  <si>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</si>
  <si>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</si>
  <si>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</si>
  <si>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</si>
  <si>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</si>
  <si>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</si>
  <si>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</si>
  <si>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</si>
  <si>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</si>
  <si>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</si>
  <si>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</si>
  <si>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</si>
  <si>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</si>
  <si>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</si>
  <si>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</si>
  <si>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</si>
  <si>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</si>
  <si>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</si>
  <si>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</si>
  <si>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</si>
  <si>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</si>
  <si>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</si>
  <si>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</si>
  <si>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</si>
  <si>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</si>
  <si>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</si>
  <si>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</si>
  <si>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</si>
  <si>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</si>
  <si>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</si>
  <si>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</si>
  <si>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</si>
  <si>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</si>
  <si>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</si>
  <si>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</si>
  <si>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</si>
  <si>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</si>
  <si>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</si>
  <si>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</si>
  <si>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</si>
  <si>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</si>
  <si>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</si>
  <si>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</si>
  <si>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</si>
  <si>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</si>
  <si>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</si>
  <si>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</si>
  <si>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</si>
  <si>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</si>
  <si>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</si>
  <si>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</si>
  <si>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</si>
  <si>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</si>
  <si>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</si>
  <si>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</si>
  <si>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</si>
  <si>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</si>
  <si>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</si>
  <si>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</si>
  <si>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</si>
  <si>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</si>
  <si>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</si>
  <si>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</si>
  <si>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</si>
  <si>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</si>
  <si>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</si>
  <si>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</si>
  <si>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</si>
  <si>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</si>
  <si>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</si>
  <si>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</si>
  <si>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</si>
  <si>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</si>
  <si>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</si>
  <si>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</si>
  <si>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</si>
  <si>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</si>
  <si>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</si>
  <si>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</si>
  <si>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</si>
  <si>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</si>
  <si>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</si>
  <si>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</si>
  <si>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</si>
  <si>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</si>
  <si>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</si>
  <si>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</si>
  <si>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</si>
  <si>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</si>
  <si>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</si>
  <si>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</si>
  <si>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</si>
  <si>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</si>
  <si>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</si>
  <si>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</si>
  <si>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</si>
  <si>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</si>
  <si>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</si>
  <si>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</si>
  <si>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</si>
  <si>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</si>
  <si>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</si>
  <si>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</si>
  <si>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</si>
  <si>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</si>
  <si>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</si>
  <si>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</si>
  <si>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</si>
  <si>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</si>
  <si>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</si>
  <si>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</si>
  <si>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</si>
  <si>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</si>
  <si>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</si>
  <si>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</si>
  <si>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</si>
  <si>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</si>
  <si>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</si>
  <si>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</si>
  <si>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</si>
  <si>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</si>
  <si>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</si>
  <si>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</si>
  <si>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</si>
  <si>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</si>
  <si>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</si>
  <si>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</si>
  <si>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</si>
  <si>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</si>
  <si>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</si>
  <si>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</si>
  <si>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</si>
  <si>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</si>
  <si>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</si>
  <si>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</si>
  <si>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</si>
  <si>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</si>
  <si>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</si>
  <si>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</si>
  <si>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</si>
  <si>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</si>
  <si>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</si>
  <si>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</si>
  <si>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</si>
  <si>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</si>
  <si>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</si>
  <si>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</si>
  <si>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</si>
  <si>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</si>
  <si>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</si>
  <si>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</si>
  <si>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</si>
  <si>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</si>
  <si>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</si>
  <si>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</si>
  <si>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</si>
  <si>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</si>
  <si>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</si>
  <si>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</si>
  <si>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</si>
  <si>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</si>
  <si>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</si>
  <si>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</si>
  <si>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</si>
  <si>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</si>
  <si>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</si>
  <si>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</si>
  <si>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</si>
  <si>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</si>
  <si>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</si>
  <si>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</si>
  <si>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</si>
  <si>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</si>
  <si>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</si>
  <si>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</si>
  <si>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</si>
  <si>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</si>
  <si>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</si>
  <si>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</si>
  <si>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</si>
  <si>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</si>
  <si>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</si>
  <si>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</si>
  <si>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</si>
  <si>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</si>
  <si>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</si>
  <si>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</si>
  <si>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</si>
  <si>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</si>
  <si>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</si>
  <si>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</si>
  <si>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</si>
  <si>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</si>
  <si>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</si>
  <si>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</si>
  <si>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</si>
  <si>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</si>
  <si>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</si>
  <si>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</si>
  <si>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</si>
  <si>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</si>
  <si>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</si>
  <si>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</si>
  <si>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</si>
  <si>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</si>
  <si>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</si>
  <si>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</si>
  <si>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</si>
  <si>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</si>
  <si>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</si>
  <si>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</si>
  <si>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</si>
  <si>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</si>
  <si>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</si>
  <si>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</si>
  <si>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</si>
  <si>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</si>
  <si>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</si>
  <si>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</si>
  <si>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</si>
  <si>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</si>
  <si>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</si>
  <si>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</si>
  <si>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</si>
  <si>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</si>
  <si>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</si>
  <si>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</si>
  <si>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</si>
  <si>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</si>
  <si>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</si>
  <si>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</si>
  <si>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</si>
  <si>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</si>
  <si>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</si>
  <si>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</si>
  <si>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</si>
  <si>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</si>
  <si>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</si>
  <si>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</si>
  <si>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</si>
  <si>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</si>
  <si>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</si>
  <si>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</si>
  <si>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</si>
  <si>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</si>
  <si>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</si>
  <si>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</si>
  <si>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</si>
  <si>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</si>
  <si>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</si>
  <si>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</si>
  <si>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</si>
  <si>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</si>
  <si>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</si>
  <si>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</si>
  <si>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</si>
  <si>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</si>
  <si>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</si>
  <si>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</si>
  <si>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</si>
  <si>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</si>
  <si>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</si>
  <si>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</si>
  <si>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</si>
  <si>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</si>
  <si>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</si>
  <si>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</si>
  <si>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</si>
  <si>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</si>
  <si>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</si>
  <si>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</si>
  <si>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</si>
  <si>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</si>
  <si>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</si>
  <si>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</si>
  <si>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</si>
  <si>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</si>
  <si>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</si>
  <si>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</si>
  <si>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</si>
  <si>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</si>
  <si>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</si>
  <si>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</si>
  <si>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</si>
  <si>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</si>
  <si>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</si>
  <si>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</si>
  <si>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</si>
  <si>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</si>
  <si>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</si>
  <si>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</si>
  <si>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</si>
  <si>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</si>
  <si>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</si>
  <si>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</si>
  <si>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</si>
  <si>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</si>
  <si>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</si>
  <si>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</si>
  <si>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</si>
  <si>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</si>
  <si>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</si>
  <si>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</si>
  <si>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</si>
  <si>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</si>
  <si>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</si>
  <si>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</si>
  <si>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</si>
  <si>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</si>
  <si>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</si>
  <si>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</si>
  <si>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</si>
  <si>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</si>
  <si>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</si>
  <si>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</si>
  <si>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</si>
  <si>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</si>
  <si>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</si>
  <si>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</si>
  <si>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</si>
  <si>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</si>
  <si>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</si>
  <si>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</si>
  <si>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</si>
  <si>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</si>
  <si>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</si>
  <si>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</si>
  <si>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</si>
  <si>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</si>
  <si>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</si>
  <si>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</si>
  <si>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</si>
  <si>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</si>
  <si>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</si>
  <si>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</si>
  <si>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</si>
  <si>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</si>
  <si>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</si>
  <si>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</si>
  <si>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</si>
  <si>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</si>
  <si>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</si>
  <si>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</si>
  <si>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</si>
  <si>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</si>
  <si>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</si>
  <si>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</si>
  <si>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</si>
  <si>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</si>
  <si>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</si>
  <si>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</si>
  <si>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</si>
  <si>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</si>
  <si>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</si>
  <si>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</si>
  <si>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</si>
  <si>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</si>
  <si>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</si>
  <si>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</si>
  <si>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</si>
  <si>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</si>
  <si>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</si>
  <si>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</si>
  <si>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</si>
  <si>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</si>
  <si>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</si>
  <si>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</si>
  <si>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</si>
  <si>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</si>
  <si>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</si>
  <si>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</si>
  <si>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</si>
  <si>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</si>
  <si>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</si>
  <si>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</si>
  <si>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</si>
  <si>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</si>
  <si>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</si>
  <si>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</si>
  <si>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</si>
  <si>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</si>
  <si>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</si>
  <si>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</si>
  <si>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</si>
  <si>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</si>
  <si>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</si>
  <si>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</si>
  <si>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</si>
  <si>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</si>
  <si>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</si>
  <si>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</si>
  <si>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</si>
  <si>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</si>
  <si>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</si>
  <si>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</si>
  <si>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</si>
  <si>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</si>
  <si>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</si>
  <si>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</si>
  <si>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</si>
  <si>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</si>
  <si>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</si>
  <si>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</si>
  <si>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</si>
  <si>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</si>
  <si>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</si>
  <si>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</si>
  <si>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</si>
  <si>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</si>
  <si>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</si>
  <si>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</si>
  <si>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</si>
  <si>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</si>
  <si>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</si>
  <si>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</si>
  <si>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</si>
  <si>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</si>
  <si>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</si>
  <si>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</si>
  <si>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</si>
  <si>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</si>
  <si>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</si>
  <si>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</si>
  <si>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</si>
  <si>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</si>
  <si>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</si>
  <si>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</si>
  <si>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</si>
  <si>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</si>
  <si>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</si>
  <si>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</si>
  <si>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</si>
  <si>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</si>
  <si>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</si>
  <si>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</si>
  <si>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</si>
  <si>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</si>
  <si>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</si>
  <si>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</si>
  <si>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</si>
  <si>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</si>
  <si>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</si>
  <si>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</si>
  <si>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</si>
  <si>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</si>
  <si>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</si>
  <si>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</si>
  <si>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</si>
  <si>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</si>
  <si>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</si>
  <si>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</si>
  <si>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</si>
  <si>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</si>
  <si>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</si>
  <si>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</si>
  <si>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</si>
  <si>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</si>
  <si>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</si>
  <si>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</si>
  <si>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</si>
  <si>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</si>
  <si>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</si>
  <si>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</si>
  <si>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</si>
  <si>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</si>
  <si>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</si>
  <si>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</si>
  <si>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</si>
  <si>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</si>
  <si>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</si>
  <si>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</si>
  <si>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</si>
  <si>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</si>
  <si>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</si>
  <si>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</si>
  <si>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</si>
  <si>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</si>
  <si>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</si>
  <si>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</si>
  <si>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</si>
  <si>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</si>
  <si>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</si>
  <si>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</si>
  <si>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</si>
  <si>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</si>
  <si>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</si>
  <si>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</si>
  <si>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</si>
  <si>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</si>
  <si>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</si>
  <si>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</si>
  <si>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</si>
  <si>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</si>
  <si>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</si>
  <si>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</si>
  <si>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</si>
  <si>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</si>
  <si>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</si>
  <si>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</si>
  <si>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</si>
  <si>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</si>
  <si>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</si>
  <si>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</si>
  <si>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</si>
  <si>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</si>
  <si>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</si>
  <si>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</si>
  <si>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</si>
  <si>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</si>
  <si>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</si>
  <si>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</si>
  <si>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</si>
  <si>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</si>
  <si>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</si>
  <si>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</si>
  <si>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</si>
  <si>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</si>
  <si>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</si>
  <si>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</si>
  <si>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</si>
  <si>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</si>
  <si>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</si>
  <si>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</si>
  <si>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</si>
  <si>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</si>
  <si>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</si>
  <si>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</si>
  <si>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</si>
  <si>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</si>
  <si>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</si>
  <si>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</si>
  <si>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</si>
  <si>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</si>
  <si>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</si>
  <si>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</si>
  <si>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</si>
  <si>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</si>
  <si>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</si>
  <si>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</si>
  <si>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</si>
  <si>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</si>
  <si>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</si>
  <si>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</si>
  <si>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</si>
  <si>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</si>
  <si>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</si>
  <si>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</si>
  <si>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</si>
  <si>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</si>
  <si>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</si>
  <si>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</si>
  <si>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</si>
  <si>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</si>
  <si>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</si>
  <si>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</si>
  <si>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</si>
  <si>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</si>
  <si>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</si>
  <si>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</si>
  <si>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</si>
  <si>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</si>
  <si>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</si>
  <si>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</si>
  <si>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</si>
  <si>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</si>
  <si>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</si>
  <si>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</si>
  <si>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</si>
  <si>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</si>
  <si>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</si>
  <si>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</si>
  <si>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</si>
  <si>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</si>
  <si>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</si>
  <si>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</si>
  <si>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</si>
  <si>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</si>
  <si>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</si>
  <si>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</si>
  <si>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</si>
  <si>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</si>
  <si>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</si>
  <si>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</si>
  <si>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</si>
  <si>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</si>
  <si>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</si>
  <si>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</si>
  <si>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</si>
  <si>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</si>
  <si>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</si>
  <si>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</si>
  <si>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</si>
  <si>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</si>
  <si>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</si>
  <si>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</si>
  <si>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</si>
  <si>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</si>
  <si>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</si>
  <si>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</si>
  <si>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</si>
  <si>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</si>
  <si>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</si>
  <si>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</si>
  <si>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</si>
  <si>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</si>
  <si>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</si>
  <si>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</si>
  <si>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</si>
  <si>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</si>
  <si>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</si>
  <si>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</si>
  <si>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</si>
  <si>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</si>
  <si>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</si>
  <si>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</si>
  <si>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</si>
  <si>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</si>
  <si>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</si>
  <si>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</si>
  <si>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</si>
  <si>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</si>
  <si>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</si>
  <si>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</si>
  <si>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</si>
  <si>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</si>
  <si>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</si>
  <si>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</si>
  <si>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</si>
  <si>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</si>
  <si>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</si>
  <si>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</si>
  <si>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</si>
  <si>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</si>
  <si>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</si>
  <si>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</si>
  <si>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</si>
  <si>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</si>
  <si>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</si>
  <si>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</si>
  <si>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</si>
  <si>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</si>
  <si>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</si>
  <si>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</si>
  <si>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</si>
  <si>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</si>
  <si>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</si>
  <si>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</si>
  <si>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</si>
  <si>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</si>
  <si>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</si>
  <si>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</si>
  <si>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</si>
  <si>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</si>
  <si>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</si>
  <si>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</si>
  <si>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</si>
  <si>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</si>
  <si>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</si>
  <si>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</si>
  <si>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</si>
  <si>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</si>
  <si>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</si>
  <si>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</si>
  <si>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</si>
  <si>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</si>
  <si>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</si>
  <si>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</si>
  <si>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</si>
  <si>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</si>
  <si>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</si>
  <si>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</si>
  <si>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</si>
  <si>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</si>
  <si>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</si>
  <si>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</si>
  <si>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</si>
  <si>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</si>
  <si>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</si>
  <si>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</si>
  <si>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</si>
  <si>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</si>
  <si>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</si>
  <si>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</si>
  <si>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</si>
  <si>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</si>
  <si>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</si>
  <si>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</si>
  <si>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</si>
  <si>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</si>
  <si>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</si>
  <si>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</si>
  <si>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</si>
  <si>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</si>
  <si>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</si>
  <si>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</si>
  <si>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</si>
  <si>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</si>
  <si>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</si>
  <si>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</si>
  <si>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</si>
  <si>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</si>
  <si>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</si>
  <si>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</si>
  <si>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</si>
  <si>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</si>
  <si>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</si>
  <si>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</si>
  <si>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</si>
  <si>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</si>
  <si>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</si>
  <si>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</si>
  <si>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</si>
  <si>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</si>
  <si>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</si>
  <si>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</si>
  <si>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</si>
  <si>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</si>
  <si>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</si>
  <si>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</si>
  <si>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</si>
  <si>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</si>
  <si>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</si>
  <si>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</si>
  <si>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</si>
  <si>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</si>
  <si>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</si>
  <si>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</si>
  <si>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</si>
  <si>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</si>
  <si>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</si>
  <si>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</si>
  <si>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</si>
  <si>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</si>
  <si>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</si>
  <si>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</si>
  <si>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</si>
  <si>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</si>
  <si>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</si>
  <si>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</si>
  <si>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</si>
  <si>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</si>
  <si>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</si>
  <si>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</si>
  <si>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</si>
  <si>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</si>
  <si>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</si>
  <si>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</si>
  <si>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</si>
  <si>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</si>
  <si>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</si>
  <si>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</si>
  <si>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</si>
  <si>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</si>
  <si>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</si>
  <si>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</si>
  <si>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</si>
  <si>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</si>
  <si>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</si>
  <si>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</si>
  <si>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</si>
  <si>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</si>
  <si>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</si>
  <si>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</si>
  <si>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</si>
  <si>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</si>
  <si>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</si>
  <si>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</si>
  <si>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</si>
  <si>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</si>
  <si>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</si>
  <si>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</si>
  <si>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</si>
  <si>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</si>
  <si>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</si>
  <si>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</si>
  <si>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</si>
  <si>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</si>
  <si>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</si>
  <si>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</si>
  <si>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</si>
  <si>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</si>
  <si>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</si>
  <si>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</si>
  <si>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</si>
  <si>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</si>
  <si>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</si>
  <si>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</si>
  <si>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</si>
  <si>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</si>
  <si>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</si>
  <si>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</si>
  <si>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</si>
  <si>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</si>
  <si>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</si>
  <si>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</si>
  <si>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</si>
  <si>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</si>
  <si>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</si>
  <si>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</si>
  <si>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</si>
  <si>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</si>
  <si>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</si>
  <si>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</si>
  <si>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</si>
  <si>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</si>
  <si>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</si>
  <si>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</si>
  <si>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</si>
  <si>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</si>
  <si>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</si>
  <si>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</si>
  <si>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</si>
  <si>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</si>
  <si>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</si>
  <si>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</si>
  <si>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</si>
  <si>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</si>
  <si>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</si>
  <si>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</si>
  <si>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</si>
  <si>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</si>
  <si>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</si>
  <si>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</si>
  <si>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</si>
  <si>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</si>
  <si>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</si>
  <si>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</si>
  <si>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</si>
  <si>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</si>
  <si>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</si>
  <si>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</si>
  <si>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</si>
  <si>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</si>
  <si>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</si>
  <si>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</si>
  <si>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</si>
  <si>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</si>
  <si>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</si>
  <si>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</si>
  <si>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</si>
  <si>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</si>
  <si>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</si>
  <si>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</si>
  <si>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</si>
  <si>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</si>
  <si>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</si>
  <si>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</si>
  <si>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</si>
  <si>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</si>
  <si>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</si>
  <si>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</si>
  <si>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</si>
  <si>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</si>
  <si>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</si>
  <si>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</si>
  <si>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</si>
  <si>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</si>
  <si>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</si>
  <si>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</si>
  <si>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</si>
  <si>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</si>
  <si>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</si>
  <si>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</si>
  <si>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</si>
  <si>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</si>
  <si>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</si>
  <si>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</si>
  <si>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</si>
  <si>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</si>
  <si>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</si>
  <si>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</si>
  <si>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</si>
  <si>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</si>
  <si>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</si>
  <si>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</si>
  <si>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</si>
  <si>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</si>
  <si>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</si>
  <si>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</si>
  <si>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</si>
  <si>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</si>
  <si>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</si>
  <si>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</si>
  <si>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</si>
  <si>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</si>
  <si>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</si>
  <si>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</si>
  <si>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</si>
  <si>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</si>
  <si>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</si>
  <si>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</si>
  <si>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</si>
  <si>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</si>
  <si>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</si>
  <si>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</si>
  <si>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</si>
  <si>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</si>
  <si>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</si>
  <si>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</si>
  <si>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</si>
  <si>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</si>
  <si>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</si>
  <si>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</si>
  <si>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</si>
  <si>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</si>
  <si>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</si>
  <si>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</si>
  <si>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</si>
  <si>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</si>
  <si>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</si>
  <si>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</si>
  <si>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</si>
  <si>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</si>
  <si>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</si>
  <si>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</si>
  <si>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</si>
  <si>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</si>
  <si>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</si>
  <si>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</si>
  <si>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</si>
  <si>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</si>
  <si>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</si>
  <si>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</si>
  <si>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</si>
  <si>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</si>
  <si>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</si>
  <si>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</si>
  <si>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</si>
  <si>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</si>
  <si>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</si>
  <si>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</si>
  <si>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</si>
  <si>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</si>
  <si>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</si>
  <si>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</si>
  <si>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</si>
  <si>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</si>
  <si>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</si>
  <si>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</si>
  <si>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</si>
  <si>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</si>
  <si>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</si>
  <si>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</si>
  <si>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</si>
  <si>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</si>
  <si>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</si>
  <si>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</si>
  <si>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</si>
  <si>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</si>
  <si>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</si>
  <si>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</si>
  <si>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</si>
  <si>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</si>
  <si>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</si>
  <si>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</si>
  <si>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</si>
  <si>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</si>
  <si>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</si>
  <si>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</si>
  <si>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</si>
  <si>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</si>
  <si>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</si>
  <si>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</si>
  <si>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</si>
  <si>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</si>
  <si>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</si>
  <si>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</si>
  <si>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</si>
  <si>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</si>
  <si>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</si>
  <si>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</si>
  <si>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</si>
  <si>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</si>
  <si>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</si>
  <si>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</si>
  <si>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</si>
  <si>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</si>
  <si>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</si>
  <si>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</si>
  <si>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</si>
  <si>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</si>
  <si>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</si>
  <si>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</si>
  <si>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</si>
  <si>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</si>
  <si>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</si>
  <si>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</si>
  <si>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</si>
  <si>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</si>
  <si>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</si>
  <si>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</si>
  <si>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</si>
  <si>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</si>
  <si>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</si>
  <si>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</si>
  <si>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</si>
  <si>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</si>
  <si>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</si>
  <si>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</si>
  <si>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</si>
  <si>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</si>
  <si>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</si>
  <si>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</si>
  <si>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</si>
  <si>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</si>
  <si>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</si>
  <si>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</si>
  <si>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</si>
  <si>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</si>
  <si>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</si>
  <si>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</si>
  <si>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</si>
  <si>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</si>
  <si>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</si>
  <si>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</si>
  <si>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</si>
  <si>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</si>
  <si>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</si>
  <si>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</si>
  <si>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</si>
  <si>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</si>
  <si>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</si>
  <si>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</si>
  <si>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</si>
  <si>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</si>
  <si>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</si>
  <si>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</si>
  <si>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</si>
  <si>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</si>
  <si>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</si>
  <si>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</si>
  <si>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</si>
  <si>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</si>
  <si>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</si>
  <si>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</si>
  <si>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</si>
  <si>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</si>
  <si>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</si>
  <si>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</si>
  <si>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</si>
  <si>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</si>
  <si>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</si>
  <si>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</si>
  <si>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</si>
  <si>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</si>
  <si>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</si>
  <si>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</si>
  <si>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</si>
  <si>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</si>
  <si>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</si>
  <si>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</si>
  <si>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</si>
  <si>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</si>
  <si>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</si>
  <si>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</si>
  <si>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</si>
  <si>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</si>
  <si>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</si>
  <si>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</si>
  <si>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</si>
  <si>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</si>
  <si>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</si>
  <si>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</si>
  <si>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</si>
  <si>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</si>
  <si>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</si>
  <si>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</si>
  <si>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</si>
  <si>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</si>
  <si>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</si>
  <si>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</si>
  <si>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</si>
  <si>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</si>
  <si>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</si>
  <si>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</si>
  <si>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</si>
  <si>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</si>
  <si>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</si>
  <si>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</si>
  <si>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</si>
  <si>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</si>
  <si>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</si>
  <si>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</si>
  <si>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</si>
  <si>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</si>
  <si>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</si>
  <si>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</si>
  <si>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</si>
  <si>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</si>
  <si>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</si>
  <si>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</si>
  <si>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</si>
  <si>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</si>
  <si>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</si>
  <si>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</si>
  <si>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</si>
  <si>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</si>
  <si>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</si>
  <si>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</si>
  <si>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</si>
  <si>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</si>
  <si>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</si>
  <si>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</si>
  <si>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</si>
  <si>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</si>
  <si>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</si>
  <si>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</si>
  <si>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</si>
  <si>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</si>
  <si>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</si>
  <si>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</si>
  <si>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</si>
  <si>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</si>
  <si>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</si>
  <si>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</si>
  <si>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</si>
  <si>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</si>
  <si>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</si>
  <si>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</si>
  <si>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</si>
  <si>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</si>
  <si>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</si>
  <si>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</si>
  <si>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</si>
  <si>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</si>
  <si>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</si>
  <si>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</si>
  <si>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</si>
  <si>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</si>
  <si>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</si>
  <si>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</si>
  <si>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</si>
  <si>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</si>
  <si>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</si>
  <si>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</si>
  <si>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</si>
  <si>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</si>
  <si>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</si>
  <si>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</si>
  <si>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</si>
  <si>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</si>
  <si>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</si>
  <si>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</si>
  <si>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</si>
  <si>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</si>
  <si>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</si>
  <si>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</si>
  <si>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</si>
  <si>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</si>
  <si>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</si>
  <si>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</si>
  <si>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</si>
  <si>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</si>
  <si>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</si>
  <si>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</si>
  <si>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</si>
  <si>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</si>
  <si>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</si>
  <si>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</si>
  <si>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</si>
  <si>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</si>
  <si>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</si>
  <si>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</si>
  <si>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</si>
  <si>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</si>
  <si>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</si>
  <si>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</si>
  <si>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</si>
  <si>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</si>
  <si>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</si>
  <si>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</si>
  <si>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</si>
  <si>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</si>
  <si>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</si>
  <si>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</si>
  <si>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</si>
  <si>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</si>
  <si>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</si>
  <si>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</si>
  <si>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</si>
  <si>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</si>
  <si>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</si>
  <si>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</si>
  <si>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</si>
  <si>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</si>
  <si>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</si>
  <si>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</si>
  <si>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</si>
  <si>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</si>
  <si>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</si>
  <si>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</si>
  <si>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</si>
  <si>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</si>
  <si>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</si>
  <si>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</si>
  <si>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</si>
  <si>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</si>
  <si>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</si>
  <si>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</si>
  <si>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</si>
  <si>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</si>
  <si>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</si>
  <si>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</si>
  <si>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</si>
  <si>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</si>
  <si>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</si>
  <si>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</si>
  <si>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</si>
  <si>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</si>
  <si>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</si>
  <si>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</si>
  <si>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</si>
  <si>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</si>
  <si>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</si>
  <si>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</si>
  <si>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</si>
  <si>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</si>
  <si>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</si>
  <si>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</si>
  <si>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</si>
  <si>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</si>
  <si>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</si>
  <si>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</si>
  <si>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</si>
  <si>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</si>
  <si>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</si>
  <si>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</si>
  <si>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</si>
  <si>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</si>
  <si>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</si>
  <si>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</si>
  <si>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</si>
  <si>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</si>
  <si>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</si>
  <si>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</si>
  <si>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</si>
  <si>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</si>
  <si>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</si>
  <si>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</si>
  <si>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</si>
  <si>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</si>
  <si>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</si>
  <si>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</si>
  <si>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</si>
  <si>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</si>
  <si>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</si>
  <si>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</si>
  <si>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</si>
  <si>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</si>
  <si>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</si>
  <si>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</si>
  <si>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</si>
  <si>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</si>
  <si>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</si>
  <si>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</si>
  <si>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</si>
  <si>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</si>
  <si>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</si>
  <si>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</si>
  <si>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</si>
  <si>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</si>
  <si>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</si>
  <si>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</si>
  <si>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</si>
  <si>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</si>
  <si>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</si>
  <si>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</si>
  <si>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</si>
  <si>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</si>
  <si>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</si>
  <si>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</si>
  <si>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</si>
  <si>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</si>
  <si>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</si>
  <si>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</si>
  <si>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</si>
  <si>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</si>
  <si>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</si>
  <si>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</si>
  <si>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</si>
  <si>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</si>
  <si>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</si>
  <si>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</si>
  <si>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</si>
  <si>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</si>
  <si>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</si>
  <si>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</si>
  <si>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</si>
  <si>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</si>
  <si>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</si>
  <si>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</si>
  <si>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</si>
  <si>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</si>
  <si>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</si>
  <si>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</si>
  <si>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</si>
  <si>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</si>
  <si>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</si>
  <si>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</si>
  <si>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</si>
  <si>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</si>
  <si>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</si>
  <si>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</si>
  <si>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</si>
  <si>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</si>
  <si>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</si>
  <si>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</si>
  <si>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</si>
  <si>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</si>
  <si>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</si>
  <si>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</si>
  <si>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</si>
  <si>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</si>
  <si>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</si>
  <si>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</si>
  <si>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</si>
  <si>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</si>
  <si>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</si>
  <si>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</si>
  <si>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</si>
  <si>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</si>
  <si>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</si>
  <si>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</si>
  <si>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</si>
  <si>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</si>
  <si>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</si>
  <si>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</si>
  <si>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</si>
  <si>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</si>
  <si>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</si>
  <si>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</si>
  <si>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</si>
  <si>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</si>
  <si>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</si>
  <si>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</si>
  <si>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</si>
  <si>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</si>
  <si>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</si>
  <si>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</si>
  <si>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</si>
  <si>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</si>
  <si>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</si>
  <si>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</si>
  <si>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</si>
  <si>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</si>
  <si>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</si>
  <si>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</si>
  <si>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</si>
  <si>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</si>
  <si>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</si>
  <si>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</si>
  <si>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</si>
  <si>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</si>
  <si>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</si>
  <si>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</si>
  <si>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</si>
  <si>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</si>
  <si>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</si>
  <si>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</si>
  <si>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</si>
  <si>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</si>
  <si>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</si>
  <si>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</si>
  <si>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</si>
  <si>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</si>
  <si>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</si>
  <si>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</si>
  <si>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</si>
  <si>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</si>
  <si>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</si>
  <si>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</si>
  <si>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</si>
  <si>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</si>
  <si>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</si>
  <si>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</si>
  <si>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</si>
  <si>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</si>
  <si>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</si>
  <si>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</si>
  <si>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</si>
  <si>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</si>
  <si>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</si>
  <si>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</si>
  <si>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</si>
  <si>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</si>
  <si>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</si>
  <si>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</si>
  <si>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</si>
  <si>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</si>
  <si>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</si>
  <si>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</si>
  <si>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</si>
  <si>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</si>
  <si>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</si>
  <si>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</si>
  <si>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</si>
  <si>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</si>
  <si>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</si>
  <si>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</si>
  <si>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</si>
  <si>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</si>
  <si>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</si>
  <si>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</si>
  <si>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</si>
  <si>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</si>
  <si>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</si>
  <si>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</si>
  <si>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</si>
  <si>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</si>
  <si>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</si>
  <si>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</si>
  <si>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</si>
  <si>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</si>
  <si>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</si>
  <si>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</si>
  <si>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</si>
  <si>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</si>
  <si>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</si>
  <si>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</si>
  <si>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</si>
  <si>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</si>
  <si>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</si>
  <si>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</si>
  <si>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</si>
  <si>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</si>
  <si>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</si>
  <si>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</si>
  <si>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</si>
  <si>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</si>
  <si>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</si>
  <si>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</si>
  <si>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</si>
  <si>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</si>
  <si>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</si>
  <si>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</si>
  <si>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</si>
  <si>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</si>
  <si>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</si>
  <si>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</si>
  <si>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</si>
  <si>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</si>
  <si>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</si>
  <si>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</si>
  <si>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</si>
  <si>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</si>
  <si>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</si>
  <si>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</si>
  <si>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</si>
  <si>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</si>
  <si>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</si>
  <si>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</si>
  <si>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</si>
  <si>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</si>
  <si>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</si>
  <si>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</si>
  <si>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</si>
  <si>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</si>
  <si>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</si>
  <si>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</si>
  <si>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</si>
  <si>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</si>
  <si>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</si>
  <si>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</si>
  <si>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</si>
  <si>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</si>
  <si>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</si>
  <si>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</si>
  <si>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</si>
  <si>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</si>
  <si>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</si>
  <si>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</si>
  <si>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</si>
  <si>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</si>
  <si>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</si>
  <si>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</si>
  <si>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</si>
  <si>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</si>
  <si>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</si>
  <si>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</si>
  <si>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</si>
  <si>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</si>
  <si>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</si>
  <si>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</si>
  <si>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</si>
  <si>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</si>
  <si>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</si>
  <si>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</si>
  <si>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</si>
  <si>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</si>
  <si>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</si>
  <si>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</si>
  <si>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</si>
  <si>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</si>
  <si>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</si>
  <si>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</si>
  <si>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</si>
  <si>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</si>
  <si>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</si>
  <si>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</si>
  <si>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</si>
  <si>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</si>
  <si>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</si>
  <si>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</si>
  <si>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</si>
  <si>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</si>
  <si>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</si>
  <si>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</si>
  <si>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</si>
  <si>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</si>
  <si>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</si>
  <si>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</si>
  <si>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</si>
  <si>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</si>
  <si>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</si>
  <si>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</si>
  <si>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</si>
  <si>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</si>
  <si>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</si>
  <si>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</si>
  <si>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</si>
  <si>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</si>
  <si>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</si>
  <si>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</si>
  <si>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</si>
  <si>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</si>
  <si>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</si>
  <si>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</si>
  <si>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</si>
  <si>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</si>
  <si>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</si>
  <si>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</si>
  <si>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</si>
  <si>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</si>
  <si>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</si>
  <si>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</si>
  <si>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</si>
  <si>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</si>
  <si>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</si>
  <si>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</si>
  <si>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</si>
  <si>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</si>
  <si>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</si>
  <si>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</si>
  <si>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</si>
  <si>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</si>
  <si>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</si>
  <si>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</si>
  <si>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</si>
  <si>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</si>
  <si>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</si>
  <si>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</si>
  <si>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</si>
  <si>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</si>
  <si>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</si>
  <si>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</si>
  <si>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</si>
  <si>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</si>
  <si>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</si>
  <si>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</si>
  <si>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</si>
  <si>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</si>
  <si>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</si>
  <si>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</si>
  <si>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</si>
  <si>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</si>
  <si>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</si>
  <si>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</si>
  <si>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</si>
  <si>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</si>
  <si>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</si>
  <si>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</si>
  <si>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</si>
  <si>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</si>
  <si>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</si>
  <si>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</si>
  <si>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</si>
  <si>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</si>
  <si>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</si>
  <si>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</si>
  <si>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</si>
  <si>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</si>
  <si>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</si>
  <si>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</si>
  <si>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</si>
  <si>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</si>
  <si>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</si>
  <si>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</si>
  <si>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</si>
  <si>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</si>
  <si>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</si>
  <si>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</si>
  <si>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</si>
  <si>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</si>
  <si>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</si>
  <si>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</si>
  <si>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</si>
  <si>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</si>
  <si>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</si>
  <si>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</si>
  <si>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</si>
  <si>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</si>
  <si>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</si>
  <si>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</si>
  <si>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</si>
  <si>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</si>
  <si>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</si>
  <si>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</si>
  <si>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</si>
  <si>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</si>
  <si>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</si>
  <si>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</si>
  <si>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</si>
  <si>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</si>
  <si>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</si>
  <si>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</si>
  <si>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</si>
  <si>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</si>
  <si>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</si>
  <si>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</si>
  <si>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</si>
  <si>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</si>
  <si>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</si>
  <si>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</si>
  <si>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</si>
  <si>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</si>
  <si>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</si>
  <si>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</si>
  <si>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</si>
  <si>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</si>
  <si>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</si>
  <si>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</si>
  <si>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</si>
  <si>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</si>
  <si>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</si>
  <si>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</si>
  <si>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</si>
  <si>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</si>
  <si>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</si>
  <si>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</si>
  <si>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</si>
  <si>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</si>
  <si>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</si>
  <si>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</si>
  <si>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</si>
  <si>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</si>
  <si>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</si>
  <si>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</si>
  <si>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</si>
  <si>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</si>
  <si>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</si>
  <si>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</si>
  <si>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</si>
  <si>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</si>
  <si>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</si>
  <si>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</si>
  <si>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</si>
  <si>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</si>
  <si>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</si>
  <si>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</si>
  <si>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</si>
  <si>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</si>
  <si>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</si>
  <si>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</si>
  <si>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</si>
  <si>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</si>
  <si>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</si>
  <si>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</si>
  <si>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</si>
  <si>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</si>
  <si>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</si>
  <si>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</si>
  <si>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</si>
  <si>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</si>
  <si>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</si>
  <si>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</si>
  <si>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</si>
  <si>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</si>
  <si>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</si>
  <si>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</si>
  <si>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</si>
  <si>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</si>
  <si>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</si>
  <si>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</si>
  <si>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</si>
  <si>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</si>
  <si>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</si>
  <si>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</si>
  <si>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</si>
  <si>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</si>
  <si>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</si>
  <si>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</si>
  <si>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</si>
  <si>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</si>
  <si>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</si>
  <si>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</si>
  <si>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</si>
  <si>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</si>
  <si>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</si>
  <si>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</si>
  <si>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</si>
  <si>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</si>
  <si>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</si>
  <si>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</si>
  <si>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</si>
  <si>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</si>
  <si>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</si>
  <si>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</si>
  <si>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</si>
  <si>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</si>
  <si>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</si>
  <si>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</si>
  <si>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</si>
  <si>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</si>
  <si>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</si>
  <si>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</si>
  <si>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</si>
  <si>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</si>
  <si>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</si>
  <si>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</si>
  <si>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</si>
  <si>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</si>
  <si>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</si>
  <si>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</si>
  <si>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</si>
  <si>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</si>
  <si>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</si>
  <si>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</si>
  <si>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</si>
  <si>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</si>
  <si>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</si>
  <si>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</si>
  <si>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</si>
  <si>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</si>
  <si>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</si>
  <si>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</si>
  <si>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</si>
  <si>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</si>
  <si>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</si>
  <si>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</si>
  <si>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</si>
  <si>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</si>
  <si>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</si>
  <si>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</si>
  <si>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</si>
  <si>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</si>
  <si>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</si>
  <si>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</si>
  <si>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</si>
  <si>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</si>
  <si>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</si>
  <si>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</si>
  <si>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</si>
  <si>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</si>
  <si>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</si>
  <si>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</si>
  <si>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</si>
  <si>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</si>
  <si>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</si>
  <si>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</si>
  <si>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</si>
  <si>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</si>
  <si>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</si>
  <si>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</si>
  <si>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</si>
  <si>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</si>
  <si>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</si>
  <si>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</si>
  <si>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</si>
  <si>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</si>
  <si>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</si>
  <si>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</si>
  <si>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</si>
  <si>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</si>
  <si>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</si>
  <si>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</si>
  <si>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</si>
  <si>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</si>
  <si>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</si>
  <si>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</si>
  <si>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</si>
  <si>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</si>
  <si>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</si>
  <si>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</si>
  <si>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</si>
  <si>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</si>
  <si>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</si>
  <si>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</si>
  <si>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</si>
  <si>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</si>
  <si>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</si>
  <si>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</si>
  <si>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</si>
  <si>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</si>
  <si>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</si>
  <si>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</si>
  <si>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</si>
  <si>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</si>
  <si>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</si>
  <si>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</si>
  <si>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</si>
  <si>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</si>
  <si>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</si>
  <si>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</si>
  <si>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</si>
  <si>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</si>
  <si>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</si>
  <si>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</si>
  <si>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</si>
  <si>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</si>
  <si>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</si>
  <si>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</si>
  <si>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</si>
  <si>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</si>
  <si>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</si>
  <si>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</si>
  <si>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</si>
  <si>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</si>
  <si>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</si>
  <si>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</si>
  <si>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</si>
  <si>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</si>
  <si>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</si>
  <si>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</si>
  <si>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</si>
  <si>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</si>
  <si>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</si>
  <si>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</si>
  <si>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</si>
  <si>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</si>
  <si>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</si>
  <si>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</si>
  <si>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</si>
  <si>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</si>
  <si>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</si>
  <si>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</si>
  <si>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</si>
  <si>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</si>
  <si>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</si>
  <si>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</si>
  <si>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</si>
  <si>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</si>
  <si>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</si>
  <si>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</si>
  <si>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</si>
  <si>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</si>
  <si>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</si>
  <si>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</si>
  <si>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</si>
  <si>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</si>
  <si>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</si>
  <si>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</si>
  <si>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</si>
  <si>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</si>
  <si>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</si>
  <si>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</si>
  <si>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</si>
  <si>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</si>
  <si>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</si>
  <si>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</si>
  <si>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</si>
  <si>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</si>
  <si>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</si>
  <si>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</si>
  <si>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</si>
  <si>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</si>
  <si>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</si>
  <si>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</si>
  <si>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</si>
  <si>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</si>
  <si>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</si>
  <si>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</si>
  <si>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</si>
  <si>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</si>
  <si>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</si>
  <si>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</si>
  <si>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</si>
  <si>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</si>
  <si>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</si>
  <si>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</si>
  <si>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</si>
  <si>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</si>
  <si>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</si>
  <si>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</si>
  <si>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</si>
  <si>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</si>
  <si>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</si>
  <si>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</si>
  <si>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</si>
  <si>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</si>
  <si>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</si>
  <si>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</si>
  <si>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</si>
  <si>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</si>
  <si>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</si>
  <si>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</si>
  <si>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</si>
  <si>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</si>
  <si>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</si>
  <si>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</si>
  <si>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</si>
  <si>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</si>
  <si>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</si>
  <si>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</si>
  <si>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</si>
  <si>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</si>
  <si>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</si>
  <si>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</si>
  <si>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</si>
  <si>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</si>
  <si>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</si>
  <si>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</si>
  <si>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</si>
  <si>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</si>
  <si>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</si>
  <si>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</si>
  <si>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</si>
  <si>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</si>
  <si>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</si>
  <si>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</si>
  <si>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</si>
  <si>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</si>
  <si>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</si>
  <si>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</si>
  <si>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</si>
  <si>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</si>
  <si>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</si>
  <si>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</si>
  <si>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</si>
  <si>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</si>
  <si>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</si>
  <si>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</si>
  <si>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</si>
  <si>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</si>
  <si>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</si>
  <si>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</si>
  <si>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</si>
  <si>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</si>
  <si>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</si>
  <si>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</si>
  <si>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</si>
  <si>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</si>
  <si>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</si>
  <si>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</si>
  <si>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</si>
  <si>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</si>
  <si>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</si>
  <si>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</si>
  <si>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</si>
  <si>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</si>
  <si>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</si>
  <si>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</si>
  <si>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</si>
  <si>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</si>
  <si>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</si>
  <si>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</si>
  <si>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</si>
  <si>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</si>
  <si>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</si>
  <si>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</si>
  <si>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</si>
  <si>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</si>
  <si>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</si>
  <si>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</si>
  <si>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</si>
  <si>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</si>
  <si>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</si>
  <si>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</si>
  <si>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</si>
  <si>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</si>
  <si>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</si>
  <si>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</si>
  <si>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</si>
  <si>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</si>
  <si>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</si>
  <si>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</si>
  <si>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</si>
  <si>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</si>
  <si>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</si>
  <si>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</si>
  <si>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</si>
  <si>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</si>
  <si>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</si>
  <si>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</si>
  <si>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</si>
  <si>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</si>
  <si>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</si>
  <si>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</si>
  <si>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</si>
  <si>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</si>
  <si>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</si>
  <si>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</si>
  <si>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</si>
  <si>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</si>
  <si>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</si>
  <si>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</si>
  <si>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</si>
  <si>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</si>
  <si>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</si>
  <si>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</si>
  <si>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</si>
  <si>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</si>
  <si>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</si>
  <si>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</si>
  <si>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</si>
  <si>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</si>
  <si>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</si>
  <si>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</si>
  <si>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</si>
  <si>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</si>
  <si>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</si>
  <si>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</si>
  <si>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</si>
  <si>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</si>
  <si>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</si>
  <si>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</si>
  <si>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</si>
  <si>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</si>
  <si>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</si>
  <si>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</si>
  <si>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</si>
  <si>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</si>
  <si>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</si>
  <si>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</si>
  <si>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</si>
  <si>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</si>
  <si>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</si>
  <si>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</si>
  <si>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</si>
  <si>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</si>
  <si>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</si>
  <si>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</si>
  <si>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</si>
  <si>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</si>
  <si>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</si>
  <si>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</si>
  <si>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</si>
  <si>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</si>
  <si>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</si>
  <si>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</si>
  <si>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</si>
  <si>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</si>
  <si>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</si>
  <si>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</si>
  <si>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</si>
  <si>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</si>
  <si>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</si>
  <si>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</si>
  <si>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</si>
  <si>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</si>
  <si>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</si>
  <si>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</si>
  <si>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</si>
  <si>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</si>
  <si>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</si>
  <si>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</si>
  <si>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</si>
  <si>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</si>
  <si>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</si>
  <si>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</si>
  <si>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</si>
  <si>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</si>
  <si>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</si>
  <si>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</si>
  <si>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</si>
  <si>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</si>
  <si>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</si>
  <si>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</si>
  <si>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</si>
  <si>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</si>
  <si>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</si>
  <si>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</si>
  <si>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</si>
  <si>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</si>
  <si>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</si>
  <si>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</si>
  <si>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</si>
  <si>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</si>
  <si>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</si>
  <si>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</si>
  <si>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</si>
  <si>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</si>
  <si>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</si>
  <si>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</si>
  <si>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</si>
  <si>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</si>
  <si>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</si>
  <si>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</si>
  <si>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</si>
  <si>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</si>
  <si>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</si>
  <si>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</si>
  <si>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</si>
  <si>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</si>
  <si>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</si>
  <si>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</si>
  <si>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</si>
  <si>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</si>
  <si>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</si>
  <si>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</si>
  <si>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</si>
  <si>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</si>
  <si>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</si>
  <si>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</si>
  <si>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</si>
  <si>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</si>
  <si>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</si>
  <si>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</si>
  <si>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</si>
  <si>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</si>
  <si>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</si>
  <si>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</si>
  <si>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</si>
  <si>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</si>
  <si>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</si>
  <si>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</si>
  <si>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</si>
  <si>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</si>
  <si>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</si>
  <si>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</si>
  <si>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</si>
  <si>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</si>
  <si>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</si>
  <si>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</si>
  <si>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</si>
  <si>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</si>
  <si>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</si>
  <si>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</si>
  <si>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</si>
  <si>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</si>
  <si>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</si>
  <si>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</si>
  <si>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</si>
  <si>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</si>
  <si>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</si>
  <si>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</si>
  <si>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</si>
  <si>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</si>
  <si>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</si>
  <si>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</si>
  <si>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</si>
  <si>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</si>
  <si>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</si>
  <si>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</si>
  <si>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</si>
  <si>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</si>
  <si>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</si>
  <si>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</si>
  <si>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</si>
  <si>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</si>
  <si>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</si>
  <si>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</si>
  <si>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</si>
  <si>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</si>
  <si>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</si>
  <si>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</si>
  <si>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</si>
  <si>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</si>
  <si>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</si>
  <si>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</si>
  <si>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</si>
  <si>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</si>
  <si>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</si>
  <si>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</si>
  <si>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</si>
  <si>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</si>
  <si>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</si>
  <si>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</si>
  <si>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</si>
  <si>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</si>
  <si>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</si>
  <si>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</si>
  <si>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</si>
  <si>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</si>
  <si>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</si>
  <si>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</si>
  <si>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</si>
  <si>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</si>
  <si>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</si>
  <si>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</si>
  <si>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</si>
  <si>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</si>
  <si>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</si>
  <si>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</si>
  <si>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</si>
  <si>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</si>
  <si>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</si>
  <si>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</si>
  <si>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</si>
  <si>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</si>
  <si>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</si>
  <si>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</si>
  <si>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</si>
  <si>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</si>
  <si>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</si>
  <si>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</si>
  <si>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</si>
  <si>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</si>
  <si>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</si>
  <si>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</si>
  <si>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</si>
  <si>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</si>
  <si>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</si>
  <si>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</si>
  <si>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</si>
  <si>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</si>
  <si>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</si>
  <si>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</si>
  <si>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</si>
  <si>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</si>
  <si>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</si>
  <si>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</si>
  <si>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</si>
  <si>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</si>
  <si>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</si>
  <si>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</si>
  <si>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</si>
  <si>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</si>
  <si>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</si>
  <si>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</si>
  <si>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</si>
  <si>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</si>
  <si>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</si>
  <si>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</si>
  <si>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</si>
  <si>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</si>
  <si>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</si>
  <si>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</si>
  <si>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</si>
  <si>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</si>
  <si>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</si>
  <si>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</si>
  <si>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</si>
  <si>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</si>
  <si>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</si>
  <si>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</si>
  <si>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</si>
  <si>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</si>
  <si>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</si>
  <si>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</si>
  <si>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</si>
  <si>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</si>
  <si>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</si>
  <si>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</si>
  <si>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</si>
  <si>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</si>
  <si>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</si>
  <si>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</si>
  <si>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</si>
  <si>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</si>
  <si>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</si>
  <si>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</si>
  <si>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</si>
  <si>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</si>
  <si>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</si>
  <si>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</si>
  <si>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</si>
  <si>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</si>
  <si>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</si>
  <si>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</si>
  <si>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</si>
  <si>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</si>
  <si>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</si>
  <si>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</si>
  <si>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</si>
  <si>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</si>
  <si>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</si>
  <si>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</si>
  <si>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</si>
  <si>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</si>
  <si>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</si>
  <si>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</si>
  <si>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</si>
  <si>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</si>
  <si>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</si>
  <si>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</si>
  <si>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</si>
  <si>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</si>
  <si>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</si>
  <si>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</si>
  <si>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</si>
  <si>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</si>
  <si>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</si>
  <si>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</si>
  <si>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</si>
  <si>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</si>
  <si>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</si>
  <si>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</si>
  <si>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</si>
  <si>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</si>
  <si>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</si>
  <si>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</si>
  <si>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</si>
  <si>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</si>
  <si>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</si>
  <si>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</si>
  <si>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</si>
  <si>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</si>
  <si>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</si>
  <si>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</si>
  <si>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</si>
  <si>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</si>
  <si>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</si>
  <si>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</si>
  <si>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</si>
  <si>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</si>
  <si>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</si>
  <si>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</si>
  <si>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</si>
  <si>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</si>
  <si>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</si>
  <si>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</si>
  <si>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</si>
  <si>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</si>
  <si>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</si>
  <si>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</si>
  <si>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</si>
  <si>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</si>
  <si>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</si>
  <si>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</si>
  <si>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</si>
  <si>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</si>
  <si>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</si>
  <si>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</si>
  <si>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</si>
  <si>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</si>
  <si>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</si>
  <si>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</si>
  <si>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</si>
  <si>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</si>
  <si>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</si>
  <si>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</si>
  <si>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</si>
  <si>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</si>
  <si>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</si>
  <si>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</si>
  <si>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</si>
  <si>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</si>
  <si>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</si>
  <si>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</si>
  <si>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</si>
  <si>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</si>
  <si>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</si>
  <si>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</si>
  <si>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</si>
  <si>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</si>
  <si>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</si>
  <si>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</si>
  <si>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</si>
  <si>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</si>
  <si>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</si>
  <si>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</si>
  <si>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</si>
  <si>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</si>
  <si>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</si>
  <si>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</si>
  <si>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</si>
  <si>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</si>
  <si>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</si>
  <si>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</si>
  <si>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</si>
  <si>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</si>
  <si>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</si>
  <si>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</si>
  <si>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</si>
  <si>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</si>
  <si>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</si>
  <si>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</si>
  <si>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</si>
  <si>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</si>
  <si>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</si>
  <si>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</si>
  <si>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</si>
  <si>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</si>
  <si>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</si>
  <si>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</si>
  <si>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</si>
  <si>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</si>
  <si>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</si>
  <si>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</si>
  <si>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</si>
  <si>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</si>
  <si>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</si>
  <si>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</si>
  <si>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</si>
  <si>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</si>
  <si>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</si>
  <si>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</si>
  <si>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</si>
  <si>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</si>
  <si>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</si>
  <si>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</si>
  <si>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</si>
  <si>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</si>
  <si>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</si>
  <si>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</si>
  <si>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</si>
  <si>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</si>
  <si>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</si>
  <si>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</si>
  <si>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</si>
  <si>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</si>
  <si>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</si>
  <si>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</si>
  <si>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</si>
  <si>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</si>
  <si>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</si>
  <si>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</si>
  <si>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</si>
  <si>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</si>
  <si>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</si>
  <si>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</si>
  <si>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</si>
  <si>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</si>
  <si>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</si>
  <si>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</si>
  <si>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</si>
  <si>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</si>
  <si>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</si>
  <si>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</si>
  <si>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</si>
  <si>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</si>
  <si>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</si>
  <si>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</si>
  <si>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</si>
  <si>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</si>
  <si>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</si>
  <si>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</si>
  <si>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</si>
  <si>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</si>
  <si>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</si>
  <si>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</si>
  <si>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</si>
  <si>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</si>
  <si>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</si>
  <si>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</si>
  <si>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</si>
  <si>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</si>
  <si>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</si>
  <si>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</si>
  <si>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</si>
  <si>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</si>
  <si>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</si>
  <si>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</si>
  <si>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</si>
  <si>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</si>
  <si>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</si>
  <si>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</si>
  <si>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</si>
  <si>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</si>
  <si>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</si>
  <si>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</si>
  <si>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</si>
  <si>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</si>
  <si>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</si>
  <si>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</si>
  <si>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</si>
  <si>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</si>
  <si>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</si>
  <si>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</si>
  <si>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</si>
  <si>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</si>
  <si>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</si>
  <si>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</si>
  <si>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</si>
  <si>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</si>
  <si>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</si>
  <si>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</si>
  <si>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</si>
  <si>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</si>
  <si>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</si>
  <si>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</si>
  <si>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</si>
  <si>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</si>
  <si>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</si>
  <si>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</si>
  <si>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</si>
  <si>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</si>
  <si>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</si>
  <si>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</si>
  <si>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</si>
  <si>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</si>
  <si>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</si>
  <si>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</si>
  <si>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</si>
  <si>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</si>
  <si>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</si>
  <si>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</si>
  <si>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</si>
  <si>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</si>
  <si>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</si>
  <si>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</si>
  <si>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</si>
  <si>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</si>
  <si>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</si>
  <si>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</si>
  <si>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</si>
  <si>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</si>
  <si>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</si>
  <si>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</si>
  <si>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</si>
  <si>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</si>
  <si>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</si>
  <si>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</si>
  <si>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</si>
  <si>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</si>
  <si>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</si>
  <si>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</si>
  <si>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</si>
  <si>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</si>
  <si>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</si>
  <si>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</si>
  <si>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</si>
  <si>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</si>
  <si>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</si>
  <si>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</si>
  <si>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</si>
  <si>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</si>
  <si>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</si>
  <si>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</si>
  <si>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</si>
  <si>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</si>
  <si>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</si>
  <si>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</si>
  <si>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</si>
  <si>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</si>
  <si>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</si>
  <si>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</si>
  <si>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</si>
  <si>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</si>
  <si>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</si>
  <si>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</si>
  <si>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</si>
  <si>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</si>
  <si>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</si>
  <si>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</si>
  <si>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</si>
  <si>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</si>
  <si>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</si>
  <si>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</si>
  <si>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</si>
  <si>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</si>
  <si>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</si>
  <si>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</si>
  <si>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</si>
  <si>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</si>
  <si>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</si>
  <si>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</si>
  <si>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</si>
  <si>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</si>
  <si>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</si>
  <si>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</si>
  <si>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</si>
  <si>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</si>
  <si>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</si>
  <si>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</si>
  <si>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</si>
  <si>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</si>
  <si>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</si>
  <si>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</si>
  <si>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</si>
  <si>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</si>
  <si>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</si>
  <si>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</si>
  <si>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</si>
  <si>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</si>
  <si>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</si>
  <si>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</si>
  <si>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</si>
  <si>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</si>
  <si>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</si>
  <si>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</si>
  <si>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</si>
  <si>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</si>
  <si>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</si>
  <si>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</si>
  <si>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</si>
  <si>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</si>
  <si>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</si>
  <si>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</si>
  <si>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</si>
  <si>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</si>
  <si>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</si>
  <si>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</si>
  <si>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</si>
  <si>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</si>
  <si>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</si>
  <si>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</si>
  <si>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</si>
  <si>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</si>
  <si>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</si>
  <si>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</si>
  <si>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</si>
  <si>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</si>
  <si>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</si>
  <si>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</si>
  <si>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</si>
  <si>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</si>
  <si>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</si>
  <si>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</si>
  <si>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</si>
  <si>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</si>
  <si>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</si>
  <si>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</si>
  <si>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</si>
  <si>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</si>
  <si>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</si>
  <si>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</si>
  <si>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</si>
  <si>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</si>
  <si>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</si>
  <si>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</si>
  <si>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</si>
  <si>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</si>
  <si>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</si>
  <si>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</si>
  <si>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</si>
  <si>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</si>
  <si>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</si>
  <si>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</si>
  <si>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</si>
  <si>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</si>
  <si>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</si>
  <si>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</si>
  <si>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</si>
  <si>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</si>
  <si>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</si>
  <si>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</si>
  <si>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</si>
  <si>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</si>
  <si>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</si>
  <si>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</si>
  <si>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</si>
  <si>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</si>
  <si>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</si>
  <si>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</si>
  <si>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</si>
  <si>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</si>
  <si>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</si>
  <si>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</si>
  <si>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</si>
  <si>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</si>
  <si>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</si>
  <si>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</si>
  <si>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</si>
  <si>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</si>
  <si>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</si>
  <si>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</si>
  <si>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</si>
  <si>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</si>
  <si>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</si>
  <si>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</si>
  <si>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</si>
  <si>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</si>
  <si>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</si>
  <si>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</si>
  <si>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</si>
  <si>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</si>
  <si>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</si>
  <si>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</si>
  <si>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</si>
  <si>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</si>
  <si>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</si>
  <si>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</si>
  <si>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</si>
  <si>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</si>
  <si>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</si>
  <si>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</si>
  <si>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</si>
  <si>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</si>
  <si>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</si>
  <si>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</si>
  <si>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</si>
  <si>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</si>
  <si>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</si>
  <si>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</si>
  <si>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</si>
  <si>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</si>
  <si>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</si>
  <si>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</si>
  <si>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</si>
  <si>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</si>
  <si>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</si>
  <si>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</si>
  <si>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</si>
  <si>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</si>
  <si>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</si>
  <si>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</si>
  <si>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</si>
  <si>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</si>
  <si>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</si>
  <si>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</si>
  <si>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</si>
  <si>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</si>
  <si>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</si>
  <si>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</si>
  <si>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</si>
  <si>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</si>
  <si>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</si>
  <si>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</si>
  <si>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</si>
  <si>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</si>
  <si>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</si>
  <si>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</si>
  <si>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</si>
  <si>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</si>
  <si>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</si>
  <si>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</si>
  <si>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</si>
  <si>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</si>
  <si>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</si>
  <si>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</si>
  <si>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</si>
  <si>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</si>
  <si>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</si>
  <si>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</si>
  <si>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</si>
  <si>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</si>
  <si>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</si>
  <si>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</si>
  <si>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</si>
  <si>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</si>
  <si>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</si>
  <si>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</si>
  <si>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</si>
  <si>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</si>
  <si>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</si>
  <si>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</si>
  <si>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</si>
  <si>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</si>
  <si>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</si>
  <si>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</si>
  <si>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</si>
  <si>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</si>
  <si>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</si>
  <si>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</si>
  <si>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</si>
  <si>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</si>
  <si>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</si>
  <si>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</si>
  <si>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</si>
  <si>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</si>
  <si>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</si>
  <si>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</si>
  <si>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</si>
  <si>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</si>
  <si>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</si>
  <si>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</si>
  <si>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</si>
  <si>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</si>
  <si>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</si>
  <si>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</si>
  <si>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</si>
  <si>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</si>
  <si>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</si>
  <si>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</si>
  <si>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</si>
  <si>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</si>
  <si>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</si>
  <si>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</si>
  <si>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</si>
  <si>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</si>
  <si>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</si>
  <si>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</si>
  <si>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</si>
  <si>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</si>
  <si>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</si>
  <si>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</si>
  <si>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</si>
  <si>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</si>
  <si>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</si>
  <si>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</si>
  <si>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</si>
  <si>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</si>
  <si>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</si>
  <si>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</si>
  <si>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</si>
  <si>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</si>
  <si>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</si>
  <si>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</si>
  <si>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</si>
  <si>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</si>
  <si>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</si>
  <si>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</si>
  <si>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</si>
  <si>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</si>
  <si>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</si>
  <si>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</si>
  <si>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</si>
  <si>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</si>
  <si>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</si>
  <si>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</si>
  <si>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</si>
  <si>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</si>
  <si>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</si>
  <si>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</si>
  <si>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</si>
  <si>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</si>
  <si>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</si>
  <si>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</si>
  <si>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</si>
  <si>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</si>
  <si>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</si>
  <si>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</si>
  <si>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</si>
  <si>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</si>
  <si>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</si>
  <si>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</si>
  <si>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</si>
  <si>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</si>
  <si>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</si>
  <si>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</si>
  <si>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</si>
  <si>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</si>
  <si>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</si>
  <si>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</si>
  <si>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</si>
  <si>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</si>
  <si>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</si>
  <si>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</si>
  <si>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</si>
  <si>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</si>
  <si>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</si>
  <si>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</si>
  <si>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</si>
  <si>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</si>
  <si>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</si>
  <si>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</si>
  <si>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</si>
  <si>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</si>
  <si>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</si>
  <si>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</si>
  <si>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</si>
  <si>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</si>
  <si>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</si>
  <si>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</si>
  <si>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</si>
  <si>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</si>
  <si>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</si>
  <si>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</si>
  <si>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</si>
  <si>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</si>
  <si>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</si>
  <si>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</si>
  <si>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</si>
  <si>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</si>
  <si>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</si>
  <si>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</si>
  <si>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</si>
  <si>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</si>
  <si>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</si>
  <si>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</si>
  <si>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</si>
  <si>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</si>
  <si>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</si>
  <si>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</si>
  <si>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</si>
  <si>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</si>
  <si>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</si>
  <si>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</si>
  <si>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</si>
  <si>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</si>
  <si>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</si>
  <si>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</si>
  <si>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</si>
  <si>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</si>
  <si>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</si>
  <si>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</si>
  <si>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</si>
  <si>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</si>
  <si>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</si>
  <si>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</si>
  <si>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</si>
  <si>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</si>
  <si>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</si>
  <si>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</si>
  <si>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</si>
  <si>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</si>
  <si>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</si>
  <si>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</si>
  <si>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</si>
  <si>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</si>
  <si>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</si>
  <si>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</si>
  <si>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</si>
  <si>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</si>
  <si>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</si>
  <si>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</si>
  <si>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</si>
  <si>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</si>
  <si>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</si>
  <si>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</si>
  <si>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</si>
  <si>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</si>
  <si>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</si>
  <si>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</si>
  <si>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</si>
  <si>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</si>
  <si>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</si>
  <si>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</si>
  <si>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</si>
  <si>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</si>
  <si>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</si>
  <si>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</si>
  <si>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</si>
  <si>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</si>
  <si>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</si>
  <si>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</si>
  <si>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</si>
  <si>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</si>
  <si>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</si>
  <si>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</si>
  <si>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</si>
  <si>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</si>
  <si>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</si>
  <si>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</si>
  <si>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</si>
  <si>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</si>
  <si>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</si>
  <si>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</si>
  <si>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</si>
  <si>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</si>
  <si>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</si>
  <si>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</si>
  <si>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</si>
  <si>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</si>
  <si>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</si>
  <si>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</si>
  <si>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</si>
  <si>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</si>
  <si>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</si>
  <si>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</si>
  <si>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</si>
  <si>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</si>
  <si>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</si>
  <si>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</si>
  <si>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</si>
  <si>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</si>
  <si>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</si>
  <si>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</si>
  <si>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</si>
  <si>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</si>
  <si>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</si>
  <si>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</si>
  <si>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</si>
  <si>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</si>
  <si>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</si>
  <si>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</si>
  <si>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</si>
  <si>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</si>
  <si>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</si>
  <si>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</si>
  <si>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</si>
  <si>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</si>
  <si>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</si>
  <si>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</si>
  <si>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</si>
  <si>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</si>
  <si>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</si>
  <si>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</si>
  <si>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</si>
  <si>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</si>
  <si>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</si>
  <si>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</si>
  <si>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</si>
  <si>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</si>
  <si>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</si>
  <si>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</si>
  <si>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</si>
  <si>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</si>
  <si>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</si>
  <si>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</si>
  <si>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</si>
  <si>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</si>
  <si>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</si>
  <si>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</si>
  <si>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</si>
  <si>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</si>
  <si>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</si>
  <si>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</si>
  <si>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</si>
  <si>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</si>
  <si>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</si>
  <si>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</si>
  <si>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</si>
  <si>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</si>
  <si>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</si>
  <si>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</si>
  <si>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</si>
  <si>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</si>
  <si>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</si>
  <si>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</si>
  <si>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</si>
  <si>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</si>
  <si>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</si>
  <si>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</si>
  <si>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</si>
  <si>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</si>
  <si>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</si>
  <si>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</si>
  <si>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</si>
  <si>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</si>
  <si>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</si>
  <si>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</si>
  <si>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</si>
  <si>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</si>
  <si>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</si>
  <si>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</si>
  <si>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</si>
  <si>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</si>
  <si>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</si>
  <si>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</si>
  <si>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</si>
  <si>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</si>
  <si>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</si>
  <si>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</si>
  <si>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</si>
  <si>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</si>
  <si>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</si>
  <si>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</si>
  <si>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</si>
  <si>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</si>
  <si>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</si>
  <si>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</si>
  <si>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</si>
  <si>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</si>
  <si>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</si>
  <si>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</si>
  <si>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</si>
  <si>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</si>
  <si>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</si>
  <si>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</si>
  <si>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</si>
  <si>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</si>
  <si>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</si>
  <si>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</si>
  <si>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</si>
  <si>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</si>
  <si>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</si>
  <si>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</si>
  <si>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</si>
  <si>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</si>
  <si>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</si>
  <si>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</si>
  <si>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</si>
  <si>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</si>
  <si>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</si>
  <si>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</si>
  <si>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</si>
  <si>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</si>
  <si>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</si>
  <si>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</si>
  <si>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</si>
  <si>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</si>
  <si>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</si>
  <si>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</si>
  <si>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</si>
  <si>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</si>
  <si>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</si>
  <si>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</si>
  <si>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</si>
  <si>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</si>
  <si>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</si>
  <si>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</si>
  <si>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</si>
  <si>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</si>
  <si>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</si>
  <si>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</si>
  <si>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</si>
  <si>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</si>
  <si>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</si>
  <si>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</si>
  <si>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</si>
  <si>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</si>
  <si>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</si>
  <si>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</si>
  <si>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</si>
  <si>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</si>
  <si>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</si>
  <si>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</si>
  <si>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</si>
  <si>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</si>
  <si>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</si>
  <si>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</si>
  <si>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</si>
  <si>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</si>
  <si>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</si>
  <si>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</si>
  <si>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</si>
  <si>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</si>
  <si>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</si>
  <si>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</si>
  <si>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</si>
  <si>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</si>
  <si>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</si>
  <si>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</si>
  <si>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</si>
  <si>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</si>
  <si>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</si>
  <si>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</si>
  <si>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</si>
  <si>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</si>
  <si>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</si>
  <si>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</si>
  <si>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</si>
  <si>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</si>
  <si>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</si>
  <si>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</si>
  <si>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</si>
  <si>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</si>
  <si>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</si>
  <si>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</si>
  <si>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</si>
  <si>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</si>
  <si>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</si>
  <si>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</si>
  <si>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</si>
  <si>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</si>
  <si>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</si>
  <si>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</si>
  <si>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</si>
  <si>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</si>
  <si>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</si>
  <si>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</si>
  <si>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</si>
  <si>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</si>
  <si>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</si>
  <si>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</si>
  <si>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</si>
  <si>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</si>
  <si>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</si>
  <si>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</si>
  <si>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</si>
  <si>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</si>
  <si>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</si>
  <si>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</si>
  <si>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</si>
  <si>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</si>
  <si>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</si>
  <si>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</si>
  <si>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</si>
  <si>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</si>
  <si>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</si>
  <si>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</si>
  <si>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</si>
  <si>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</si>
  <si>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</si>
  <si>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</si>
  <si>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</si>
  <si>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</si>
  <si>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</si>
  <si>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</si>
  <si>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</si>
  <si>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</si>
  <si>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</si>
  <si>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</si>
  <si>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</si>
  <si>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</si>
  <si>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</si>
  <si>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</si>
  <si>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</si>
  <si>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</si>
  <si>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</si>
  <si>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</si>
  <si>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</si>
  <si>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</si>
  <si>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</si>
  <si>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</si>
  <si>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</si>
  <si>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</si>
  <si>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</si>
  <si>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</si>
  <si>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</si>
  <si>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</si>
  <si>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</si>
  <si>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</si>
  <si>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</si>
  <si>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</si>
  <si>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</si>
  <si>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</si>
  <si>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</si>
  <si>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</si>
  <si>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</si>
  <si>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</si>
  <si>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</si>
  <si>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</si>
  <si>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</si>
  <si>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</si>
  <si>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</si>
  <si>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</si>
  <si>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</si>
  <si>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</si>
  <si>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</si>
  <si>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</si>
  <si>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</si>
  <si>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</si>
  <si>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</si>
  <si>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</si>
  <si>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</si>
  <si>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</si>
  <si>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</si>
  <si>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</si>
  <si>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</si>
  <si>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</si>
  <si>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</si>
  <si>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</si>
  <si>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</si>
  <si>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</si>
  <si>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</si>
  <si>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</si>
  <si>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</si>
  <si>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</si>
  <si>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</si>
  <si>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</si>
  <si>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</si>
  <si>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</si>
  <si>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</si>
  <si>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</si>
  <si>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</si>
  <si>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</si>
  <si>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</si>
  <si>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</si>
  <si>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</si>
  <si>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</si>
  <si>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</si>
  <si>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</si>
  <si>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</si>
  <si>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</si>
  <si>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</si>
  <si>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</si>
  <si>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</si>
  <si>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</si>
  <si>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</si>
  <si>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</si>
  <si>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</si>
  <si>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</si>
  <si>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</si>
  <si>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</si>
  <si>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</si>
  <si>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</si>
  <si>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</si>
  <si>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</si>
  <si>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</si>
  <si>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</si>
  <si>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</si>
  <si>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</si>
  <si>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</si>
  <si>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</si>
  <si>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</si>
  <si>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</si>
  <si>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</si>
  <si>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</si>
  <si>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</si>
  <si>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</si>
  <si>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</si>
  <si>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</si>
  <si>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</si>
  <si>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</si>
  <si>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</si>
  <si>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</si>
  <si>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</si>
  <si>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</si>
  <si>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</si>
  <si>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</si>
  <si>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</si>
  <si>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</si>
  <si>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</si>
  <si>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</si>
  <si>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</si>
  <si>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</si>
  <si>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</si>
  <si>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</si>
  <si>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</si>
  <si>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</si>
  <si>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</si>
  <si>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</si>
  <si>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</si>
  <si>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</si>
  <si>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</si>
  <si>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</si>
  <si>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</si>
  <si>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</si>
  <si>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</si>
  <si>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</si>
  <si>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</si>
  <si>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</si>
  <si>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</si>
  <si>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</si>
  <si>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</si>
  <si>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</si>
  <si>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</si>
  <si>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</si>
  <si>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</si>
  <si>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</si>
  <si>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</si>
  <si>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</si>
  <si>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</si>
  <si>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</si>
  <si>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</si>
  <si>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</si>
  <si>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</si>
  <si>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</si>
  <si>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</si>
  <si>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</si>
  <si>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</si>
  <si>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</si>
  <si>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</si>
  <si>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</si>
  <si>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</si>
  <si>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</si>
  <si>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</si>
  <si>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</si>
  <si>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</si>
  <si>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</si>
  <si>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</si>
  <si>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</si>
  <si>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</si>
  <si>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</si>
  <si>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</si>
  <si>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</si>
  <si>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</si>
  <si>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</si>
  <si>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</si>
  <si>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</si>
  <si>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</si>
  <si>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</si>
  <si>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</si>
  <si>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</si>
  <si>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</si>
  <si>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</si>
  <si>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</si>
  <si>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</si>
  <si>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</si>
  <si>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</si>
  <si>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</si>
  <si>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</si>
  <si>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</si>
  <si>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</si>
  <si>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</si>
  <si>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</si>
  <si>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</si>
  <si>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</si>
  <si>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</si>
  <si>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</si>
  <si>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</si>
  <si>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</si>
  <si>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</si>
  <si>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</si>
  <si>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</si>
  <si>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</si>
  <si>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</si>
  <si>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</si>
  <si>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</si>
  <si>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</si>
  <si>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</si>
  <si>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</si>
  <si>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</si>
  <si>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</si>
  <si>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</si>
  <si>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</si>
  <si>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</si>
  <si>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</si>
  <si>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</si>
  <si>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</si>
  <si>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</si>
  <si>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</si>
  <si>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</si>
  <si>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</si>
  <si>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</si>
  <si>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</si>
  <si>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</si>
  <si>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</si>
  <si>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</si>
  <si>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</si>
  <si>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</si>
  <si>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</si>
  <si>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</si>
  <si>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</si>
  <si>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</si>
  <si>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</si>
  <si>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</si>
  <si>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</si>
  <si>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</si>
  <si>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</si>
  <si>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</si>
  <si>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</si>
  <si>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</si>
  <si>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</si>
  <si>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</si>
  <si>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</si>
  <si>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</si>
  <si>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</si>
  <si>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</si>
  <si>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</si>
  <si>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</si>
  <si>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</si>
  <si>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</si>
  <si>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</si>
  <si>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</si>
  <si>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</si>
  <si>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</si>
  <si>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</si>
  <si>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</si>
  <si>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</si>
  <si>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</si>
  <si>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</si>
  <si>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</si>
  <si>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</si>
  <si>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</si>
  <si>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</si>
  <si>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</si>
  <si>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</si>
  <si>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</si>
  <si>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</si>
  <si>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</si>
  <si>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</si>
  <si>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</si>
  <si>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</si>
  <si>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</si>
  <si>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</si>
  <si>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</si>
  <si>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</si>
  <si>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</si>
  <si>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</si>
  <si>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</si>
  <si>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</si>
  <si>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</si>
  <si>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</si>
  <si>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</si>
  <si>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</si>
  <si>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</si>
  <si>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</si>
  <si>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</si>
  <si>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</si>
  <si>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</si>
  <si>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</si>
  <si>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</si>
  <si>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</si>
  <si>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</si>
  <si>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</si>
  <si>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</si>
  <si>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</si>
  <si>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</si>
  <si>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</si>
  <si>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</si>
  <si>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</si>
  <si>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</si>
  <si>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</si>
  <si>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</si>
  <si>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</si>
  <si>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</si>
  <si>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</si>
  <si>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</si>
  <si>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</si>
  <si>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</si>
  <si>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</si>
  <si>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</si>
  <si>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</si>
  <si>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</si>
  <si>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</si>
  <si>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</si>
  <si>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</si>
  <si>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</si>
  <si>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</si>
  <si>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</si>
  <si>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</si>
  <si>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</si>
  <si>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</si>
  <si>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</si>
  <si>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</si>
  <si>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</si>
  <si>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</si>
  <si>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</si>
  <si>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</si>
  <si>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</si>
  <si>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</si>
  <si>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</si>
  <si>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</si>
  <si>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</si>
  <si>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</si>
  <si>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</si>
  <si>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</si>
  <si>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</si>
  <si>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</si>
  <si>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</si>
  <si>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</si>
  <si>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</si>
  <si>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</si>
  <si>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</si>
  <si>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</si>
  <si>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</si>
  <si>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</si>
  <si>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</si>
  <si>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</si>
  <si>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</si>
  <si>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</si>
  <si>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</si>
  <si>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</si>
  <si>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</si>
  <si>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</si>
  <si>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</si>
  <si>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</si>
  <si>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</si>
  <si>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</si>
  <si>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</si>
  <si>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</si>
  <si>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</si>
  <si>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</si>
  <si>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</si>
  <si>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</si>
  <si>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</si>
  <si>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</si>
  <si>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</si>
  <si>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</si>
  <si>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</si>
  <si>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</si>
  <si>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</si>
  <si>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</si>
  <si>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</si>
  <si>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</si>
  <si>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</si>
  <si>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</si>
  <si>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</si>
  <si>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</si>
  <si>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</si>
  <si>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</si>
  <si>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</si>
  <si>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</si>
  <si>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</si>
  <si>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</si>
  <si>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</si>
  <si>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</si>
  <si>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</si>
  <si>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</si>
  <si>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</si>
  <si>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</si>
  <si>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</si>
  <si>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</si>
  <si>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</si>
  <si>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</si>
  <si>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</si>
  <si>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</si>
  <si>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</si>
  <si>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</si>
  <si>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</si>
  <si>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</si>
  <si>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</si>
  <si>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</si>
  <si>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</si>
  <si>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</si>
  <si>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</si>
  <si>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</si>
  <si>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</si>
  <si>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</si>
  <si>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</si>
  <si>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</si>
  <si>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</si>
  <si>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</si>
  <si>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</si>
  <si>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</si>
  <si>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</si>
  <si>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</si>
  <si>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</si>
  <si>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</si>
  <si>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</si>
  <si>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</si>
  <si>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</si>
  <si>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</si>
  <si>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</si>
  <si>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</si>
  <si>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</si>
  <si>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</si>
  <si>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</si>
  <si>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</si>
  <si>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</si>
  <si>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</si>
  <si>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</si>
  <si>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</si>
  <si>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</si>
  <si>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</si>
  <si>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</si>
  <si>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</si>
  <si>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</si>
  <si>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</si>
  <si>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</si>
  <si>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</si>
  <si>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</si>
  <si>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</si>
  <si>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</si>
  <si>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</si>
  <si>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</si>
  <si>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</si>
  <si>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</si>
  <si>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</si>
  <si>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</si>
  <si>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</si>
  <si>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</si>
  <si>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</si>
  <si>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</si>
  <si>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</si>
  <si>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</si>
  <si>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</si>
  <si>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</si>
  <si>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</si>
  <si>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</si>
  <si>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</si>
  <si>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</si>
  <si>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</si>
  <si>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</si>
  <si>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</si>
  <si>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</si>
  <si>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</si>
  <si>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</si>
  <si>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</si>
  <si>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</si>
  <si>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</si>
  <si>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</si>
  <si>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</si>
  <si>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</si>
  <si>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</si>
  <si>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</si>
  <si>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</si>
  <si>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</si>
  <si>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</si>
  <si>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</si>
  <si>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</si>
  <si>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</si>
  <si>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</si>
  <si>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</si>
  <si>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</si>
  <si>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</si>
  <si>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</si>
  <si>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</si>
  <si>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</si>
  <si>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</si>
  <si>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</si>
  <si>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</si>
  <si>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</si>
  <si>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</si>
  <si>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</si>
  <si>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</si>
  <si>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</si>
  <si>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</si>
  <si>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</si>
  <si>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</si>
  <si>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</si>
  <si>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</si>
  <si>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</si>
  <si>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</si>
  <si>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</si>
  <si>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</si>
  <si>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</si>
  <si>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</si>
  <si>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</si>
  <si>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</si>
  <si>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</si>
  <si>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</si>
  <si>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</si>
  <si>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</si>
  <si>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</si>
  <si>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</si>
  <si>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</si>
  <si>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</si>
  <si>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</si>
  <si>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</si>
  <si>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</si>
  <si>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</si>
  <si>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</si>
  <si>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</si>
  <si>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</si>
  <si>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</si>
  <si>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</si>
  <si>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</si>
  <si>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</si>
  <si>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</si>
  <si>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</si>
  <si>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</si>
  <si>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</si>
  <si>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</si>
  <si>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</si>
  <si>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</si>
  <si>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</si>
  <si>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</si>
  <si>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</si>
  <si>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</si>
  <si>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</si>
  <si>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</si>
  <si>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</si>
  <si>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</si>
  <si>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</si>
  <si>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</si>
  <si>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</si>
  <si>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</si>
  <si>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</si>
  <si>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</si>
  <si>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</si>
  <si>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</si>
  <si>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</si>
  <si>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</si>
  <si>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</si>
  <si>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</si>
  <si>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</si>
  <si>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</si>
  <si>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</si>
  <si>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</si>
  <si>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</si>
  <si>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</si>
  <si>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</si>
  <si>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</si>
  <si>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</si>
  <si>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</si>
  <si>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</si>
  <si>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</si>
  <si>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</si>
  <si>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</si>
  <si>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</si>
  <si>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</si>
  <si>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</si>
  <si>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</si>
  <si>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</si>
  <si>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</si>
  <si>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</si>
  <si>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</si>
  <si>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</si>
  <si>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</si>
  <si>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</si>
  <si>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</si>
  <si>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</si>
  <si>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</si>
  <si>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</si>
  <si>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</si>
  <si>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</si>
  <si>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</si>
  <si>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</si>
  <si>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</si>
  <si>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</si>
  <si>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</si>
  <si>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</si>
  <si>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</si>
  <si>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</si>
  <si>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</si>
  <si>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</si>
  <si>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</si>
  <si>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</si>
  <si>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</si>
  <si>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</si>
  <si>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</si>
  <si>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</si>
  <si>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</si>
  <si>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</si>
  <si>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</si>
  <si>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</si>
  <si>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</si>
  <si>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</si>
  <si>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</si>
  <si>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</si>
  <si>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</si>
  <si>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</si>
  <si>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</si>
  <si>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</si>
  <si>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</si>
  <si>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</si>
  <si>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</si>
  <si>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</si>
  <si>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</si>
  <si>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</si>
  <si>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</si>
  <si>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</si>
  <si>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</si>
  <si>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</si>
  <si>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</si>
  <si>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</si>
  <si>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</si>
  <si>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</si>
  <si>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</si>
  <si>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</si>
  <si>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</si>
  <si>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</si>
  <si>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</si>
  <si>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</si>
  <si>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</si>
  <si>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</si>
  <si>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</si>
  <si>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</si>
  <si>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</si>
  <si>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</si>
  <si>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</si>
  <si>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</si>
  <si>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</si>
  <si>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</si>
  <si>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</si>
  <si>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</si>
  <si>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</si>
  <si>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</si>
  <si>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</si>
  <si>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</si>
  <si>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</si>
  <si>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</si>
  <si>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</si>
  <si>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</si>
  <si>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</si>
  <si>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</si>
  <si>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</si>
  <si>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</si>
  <si>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</si>
  <si>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</si>
  <si>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</si>
  <si>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</si>
  <si>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</si>
  <si>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</si>
  <si>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</si>
  <si>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</si>
  <si>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</si>
  <si>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</si>
  <si>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</si>
  <si>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</si>
  <si>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</si>
  <si>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</si>
  <si>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</si>
  <si>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</si>
  <si>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</si>
  <si>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</si>
  <si>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</si>
  <si>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</si>
  <si>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</si>
  <si>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</si>
  <si>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</si>
  <si>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</si>
  <si>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</si>
  <si>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</si>
  <si>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</si>
  <si>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</si>
  <si>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</si>
  <si>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</si>
  <si>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</si>
  <si>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</si>
  <si>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</si>
  <si>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</si>
  <si>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</si>
  <si>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</si>
  <si>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</si>
  <si>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</si>
  <si>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</si>
  <si>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</si>
  <si>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</si>
  <si>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</si>
  <si>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</si>
  <si>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</si>
  <si>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</si>
  <si>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</si>
  <si>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</si>
  <si>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</si>
  <si>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</si>
  <si>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</si>
  <si>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</si>
  <si>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</si>
  <si>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</si>
  <si>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</si>
  <si>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</si>
  <si>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</si>
  <si>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</si>
  <si>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</si>
  <si>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</si>
  <si>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</si>
  <si>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</si>
  <si>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</si>
  <si>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</si>
  <si>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</si>
  <si>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</si>
  <si>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</si>
  <si>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</si>
  <si>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</si>
  <si>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</si>
  <si>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</si>
  <si>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</si>
  <si>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</si>
  <si>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</si>
  <si>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</si>
  <si>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</si>
  <si>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</si>
  <si>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</si>
  <si>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</si>
  <si>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</si>
  <si>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</si>
  <si>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</si>
  <si>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</si>
  <si>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</si>
  <si>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</si>
  <si>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</si>
  <si>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</si>
  <si>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</si>
  <si>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</si>
  <si>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</si>
  <si>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</si>
  <si>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</si>
  <si>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</si>
  <si>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</si>
  <si>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</si>
  <si>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</si>
  <si>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</si>
  <si>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</si>
  <si>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</si>
  <si>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</si>
  <si>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</si>
  <si>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</si>
  <si>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</si>
  <si>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</si>
  <si>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</si>
  <si>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</si>
  <si>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</si>
  <si>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</si>
  <si>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</si>
  <si>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</si>
  <si>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</si>
  <si>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</si>
  <si>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</si>
  <si>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</si>
  <si>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</si>
  <si>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</si>
  <si>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</si>
  <si>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</si>
  <si>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</si>
  <si>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</si>
  <si>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</si>
  <si>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</si>
  <si>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</si>
  <si>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</si>
  <si>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</si>
  <si>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</si>
  <si>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</si>
  <si>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</si>
  <si>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</si>
  <si>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</si>
  <si>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</si>
  <si>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</si>
  <si>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</si>
  <si>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</si>
  <si>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</si>
  <si>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</si>
  <si>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</si>
  <si>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</si>
  <si>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</si>
  <si>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</si>
  <si>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</si>
  <si>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</si>
  <si>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</si>
  <si>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</si>
  <si>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</si>
  <si>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</si>
  <si>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</si>
  <si>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</si>
  <si>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</si>
  <si>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</si>
  <si>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</si>
  <si>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</si>
  <si>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</si>
  <si>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</si>
  <si>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</si>
  <si>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</si>
  <si>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</si>
  <si>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</si>
  <si>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</si>
  <si>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</si>
  <si>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</si>
  <si>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</si>
  <si>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</si>
  <si>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</si>
  <si>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</si>
  <si>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</si>
  <si>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</si>
  <si>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</si>
  <si>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</si>
  <si>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</si>
  <si>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</si>
  <si>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</si>
  <si>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</si>
  <si>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</si>
  <si>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</si>
  <si>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</si>
  <si>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</si>
  <si>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</si>
  <si>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</si>
  <si>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</si>
  <si>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</si>
  <si>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</si>
  <si>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</si>
  <si>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</si>
  <si>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</si>
  <si>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</si>
  <si>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</si>
  <si>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</si>
  <si>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</si>
  <si>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</si>
  <si>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</si>
  <si>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</si>
  <si>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</si>
  <si>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</si>
  <si>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</si>
  <si>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</si>
  <si>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</si>
  <si>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</si>
  <si>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</si>
  <si>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</si>
  <si>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</si>
  <si>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</si>
  <si>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</si>
  <si>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</si>
  <si>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</si>
  <si>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</si>
  <si>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</si>
  <si>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</si>
  <si>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</si>
  <si>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</si>
  <si>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</si>
  <si>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</si>
  <si>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</si>
  <si>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</si>
  <si>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</si>
  <si>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</si>
  <si>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</si>
  <si>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</si>
  <si>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</si>
  <si>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</si>
  <si>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</si>
  <si>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</si>
  <si>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</si>
  <si>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</si>
  <si>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</si>
  <si>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</si>
  <si>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</si>
  <si>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</si>
  <si>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</si>
  <si>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</si>
  <si>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</si>
  <si>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</si>
  <si>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</si>
  <si>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</si>
  <si>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</si>
  <si>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</si>
  <si>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</si>
  <si>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</si>
  <si>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</si>
  <si>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</si>
  <si>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</si>
  <si>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</si>
  <si>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</si>
  <si>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</si>
  <si>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</si>
  <si>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</si>
  <si>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</si>
  <si>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</si>
  <si>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</si>
  <si>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</si>
  <si>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</si>
  <si>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</si>
  <si>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</si>
  <si>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</si>
  <si>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</si>
  <si>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</si>
  <si>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</si>
  <si>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</si>
  <si>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</si>
  <si>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</si>
  <si>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</si>
  <si>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</si>
  <si>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</si>
  <si>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</si>
  <si>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</si>
  <si>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</si>
  <si>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</si>
  <si>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</si>
  <si>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</si>
  <si>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</si>
  <si>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</si>
  <si>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</si>
  <si>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</si>
  <si>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</si>
  <si>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</si>
  <si>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</si>
  <si>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</si>
  <si>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</si>
  <si>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</si>
  <si>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</si>
  <si>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</si>
  <si>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</si>
  <si>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</si>
  <si>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</si>
  <si>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</si>
  <si>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</si>
  <si>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</si>
  <si>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</si>
  <si>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</si>
  <si>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</si>
  <si>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</si>
  <si>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</si>
  <si>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</si>
  <si>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</si>
  <si>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</si>
  <si>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</si>
  <si>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</si>
  <si>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</si>
  <si>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</si>
  <si>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</si>
  <si>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</si>
  <si>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</si>
  <si>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</si>
  <si>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</si>
  <si>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</si>
  <si>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</si>
  <si>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</si>
  <si>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</si>
  <si>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</si>
  <si>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</si>
  <si>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</si>
  <si>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</si>
  <si>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</si>
  <si>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</si>
  <si>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</si>
  <si>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</si>
  <si>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</si>
  <si>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</si>
  <si>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</si>
  <si>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</si>
  <si>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</si>
  <si>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</si>
  <si>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</si>
  <si>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</si>
  <si>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</si>
  <si>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</si>
  <si>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</si>
  <si>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</si>
  <si>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</si>
  <si>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</si>
  <si>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</si>
  <si>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</si>
  <si>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</si>
  <si>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</si>
  <si>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</si>
  <si>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</si>
  <si>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</si>
  <si>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</si>
  <si>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</si>
  <si>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</si>
  <si>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</si>
  <si>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</si>
  <si>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</si>
  <si>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</si>
  <si>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</si>
  <si>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</si>
  <si>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</si>
  <si>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</si>
  <si>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</si>
  <si>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</si>
  <si>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</si>
  <si>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</si>
  <si>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</si>
  <si>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</si>
  <si>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</si>
  <si>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</si>
  <si>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</si>
  <si>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</si>
  <si>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</si>
  <si>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</si>
  <si>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</si>
  <si>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</si>
  <si>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</si>
  <si>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</si>
  <si>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</si>
  <si>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</si>
  <si>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</si>
  <si>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</si>
  <si>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</si>
  <si>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</si>
  <si>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</si>
  <si>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</si>
  <si>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</si>
  <si>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</si>
  <si>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</si>
  <si>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</si>
  <si>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</si>
  <si>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</si>
  <si>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</si>
  <si>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</si>
  <si>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</si>
  <si>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</si>
  <si>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</si>
  <si>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</si>
  <si>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</si>
  <si>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</si>
  <si>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</si>
  <si>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</si>
  <si>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</si>
  <si>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</si>
  <si>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</si>
  <si>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</si>
  <si>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</si>
  <si>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</si>
  <si>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</si>
  <si>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</si>
  <si>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</si>
  <si>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</si>
  <si>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</si>
  <si>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</si>
  <si>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</si>
  <si>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</si>
  <si>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</si>
  <si>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</si>
  <si>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</si>
  <si>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</si>
  <si>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</si>
  <si>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</si>
  <si>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</si>
  <si>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</si>
  <si>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</si>
  <si>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</si>
  <si>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</si>
  <si>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</si>
  <si>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</si>
  <si>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</si>
  <si>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</si>
  <si>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</si>
  <si>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</si>
  <si>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</si>
  <si>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</si>
  <si>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</si>
  <si>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</si>
  <si>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</si>
  <si>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</si>
  <si>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</si>
  <si>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</si>
  <si>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</si>
  <si>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</si>
  <si>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</si>
  <si>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</si>
  <si>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</si>
  <si>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</si>
  <si>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</si>
  <si>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</si>
  <si>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</si>
  <si>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</si>
  <si>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</si>
  <si>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</si>
  <si>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</si>
  <si>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</si>
  <si>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</si>
  <si>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</si>
  <si>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</si>
  <si>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</si>
  <si>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</si>
  <si>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</si>
  <si>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</si>
  <si>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</si>
  <si>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</si>
  <si>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</si>
  <si>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</si>
  <si>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</si>
  <si>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</si>
  <si>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</si>
  <si>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</si>
  <si>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</si>
  <si>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</si>
  <si>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</si>
  <si>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</si>
  <si>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</si>
  <si>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</si>
  <si>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</si>
  <si>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</si>
  <si>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</si>
  <si>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</si>
  <si>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</si>
  <si>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</si>
  <si>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</si>
  <si>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</si>
  <si>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</si>
  <si>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</si>
  <si>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</si>
  <si>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</si>
  <si>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</si>
  <si>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</si>
  <si>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</si>
  <si>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</si>
  <si>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</si>
  <si>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</si>
  <si>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</si>
  <si>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</si>
  <si>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</si>
  <si>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</si>
  <si>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</si>
  <si>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</si>
  <si>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</si>
  <si>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</si>
  <si>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</si>
  <si>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</si>
  <si>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</si>
  <si>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</si>
  <si>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</si>
  <si>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</si>
  <si>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</si>
  <si>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</si>
  <si>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</si>
  <si>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</si>
  <si>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</si>
  <si>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</si>
  <si>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</si>
  <si>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</si>
  <si>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</si>
  <si>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</si>
  <si>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</si>
  <si>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</si>
  <si>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</si>
  <si>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</si>
  <si>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</si>
  <si>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</si>
  <si>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</si>
  <si>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</si>
  <si>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</si>
  <si>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</si>
  <si>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</si>
  <si>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</si>
  <si>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</si>
  <si>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</si>
  <si>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</si>
  <si>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</si>
  <si>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</si>
  <si>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</si>
  <si>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</si>
  <si>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</si>
  <si>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</si>
  <si>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</si>
  <si>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</si>
  <si>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</si>
  <si>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</si>
  <si>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</si>
  <si>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</si>
  <si>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</si>
  <si>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</si>
  <si>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</si>
  <si>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</si>
  <si>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</si>
  <si>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</si>
  <si>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</si>
  <si>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</si>
  <si>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</si>
  <si>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</si>
  <si>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</si>
  <si>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</si>
  <si>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</si>
  <si>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</si>
  <si>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</si>
  <si>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</si>
  <si>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</si>
  <si>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</si>
  <si>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</si>
  <si>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</si>
  <si>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</si>
  <si>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</si>
  <si>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</si>
  <si>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</si>
  <si>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</si>
  <si>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</si>
  <si>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</si>
  <si>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</si>
  <si>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</si>
  <si>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</si>
  <si>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</si>
  <si>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</si>
  <si>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</si>
  <si>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</si>
  <si>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</si>
  <si>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</si>
  <si>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</si>
  <si>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</si>
  <si>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</si>
  <si>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</si>
  <si>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</si>
  <si>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</si>
  <si>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</si>
  <si>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</si>
  <si>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</si>
  <si>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</si>
  <si>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</si>
  <si>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</si>
  <si>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</si>
  <si>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</si>
  <si>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</si>
  <si>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</si>
  <si>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</si>
  <si>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</si>
  <si>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</si>
  <si>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</si>
  <si>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</si>
  <si>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</si>
  <si>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</si>
  <si>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</si>
  <si>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</si>
  <si>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</si>
  <si>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</si>
  <si>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</si>
  <si>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</si>
  <si>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</si>
  <si>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</si>
  <si>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</si>
  <si>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</si>
  <si>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</si>
  <si>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</si>
  <si>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</si>
  <si>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</si>
  <si>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</si>
  <si>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</si>
  <si>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</si>
  <si>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</si>
  <si>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</si>
  <si>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</si>
  <si>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</si>
  <si>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</si>
  <si>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</si>
  <si>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</si>
  <si>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</si>
  <si>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</si>
  <si>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</si>
  <si>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</si>
  <si>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</si>
  <si>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</si>
  <si>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</si>
  <si>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</si>
  <si>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</si>
  <si>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</si>
  <si>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</si>
  <si>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</si>
  <si>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</si>
  <si>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</si>
  <si>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</si>
  <si>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</si>
  <si>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</si>
  <si>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</si>
  <si>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</si>
  <si>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</si>
  <si>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</si>
  <si>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</si>
  <si>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</si>
  <si>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</si>
  <si>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</si>
  <si>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</si>
  <si>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</si>
  <si>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</si>
  <si>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</si>
  <si>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</si>
  <si>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</si>
  <si>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</si>
  <si>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</si>
  <si>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</si>
  <si>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</si>
  <si>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</si>
  <si>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</si>
  <si>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</si>
  <si>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</si>
  <si>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</si>
  <si>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</si>
  <si>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</si>
  <si>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</si>
  <si>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</si>
  <si>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</si>
  <si>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</si>
  <si>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</si>
  <si>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</si>
  <si>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</si>
  <si>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</si>
  <si>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</si>
  <si>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</si>
  <si>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</si>
  <si>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</si>
  <si>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</si>
  <si>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</si>
  <si>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</si>
  <si>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</si>
  <si>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</si>
  <si>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</si>
  <si>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</si>
  <si>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</si>
  <si>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</si>
  <si>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</si>
  <si>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</si>
  <si>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</si>
  <si>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</si>
  <si>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</si>
  <si>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</si>
  <si>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</si>
  <si>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</si>
  <si>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</si>
  <si>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</si>
  <si>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</si>
  <si>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</si>
  <si>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</si>
  <si>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</si>
  <si>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</si>
  <si>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</si>
  <si>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</si>
  <si>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</si>
  <si>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</si>
  <si>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</si>
  <si>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</si>
  <si>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</si>
  <si>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</si>
  <si>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</si>
  <si>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</si>
  <si>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</si>
  <si>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</si>
  <si>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</si>
  <si>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</si>
  <si>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</si>
  <si>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</si>
  <si>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</si>
  <si>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</si>
  <si>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</si>
  <si>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</si>
  <si>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</si>
  <si>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</si>
  <si>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</si>
  <si>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</si>
  <si>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</si>
  <si>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</si>
  <si>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</si>
  <si>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</si>
  <si>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</si>
  <si>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</si>
  <si>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</si>
  <si>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</si>
  <si>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</si>
  <si>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</si>
  <si>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</si>
  <si>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</si>
  <si>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</si>
  <si>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</si>
  <si>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</si>
  <si>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</si>
  <si>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</si>
  <si>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</si>
  <si>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</si>
  <si>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</si>
  <si>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</si>
  <si>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</si>
  <si>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</si>
  <si>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</si>
  <si>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</si>
  <si>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</si>
  <si>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</si>
  <si>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</si>
  <si>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</si>
  <si>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</si>
  <si>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</si>
  <si>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</si>
  <si>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</si>
  <si>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</si>
  <si>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</si>
  <si>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</si>
  <si>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</si>
  <si>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</si>
  <si>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</si>
  <si>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</si>
  <si>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</si>
  <si>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</si>
  <si>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</si>
  <si>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</si>
  <si>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</si>
  <si>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</si>
  <si>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</si>
  <si>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</si>
  <si>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</si>
  <si>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</si>
  <si>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</si>
  <si>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</si>
  <si>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</si>
  <si>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</si>
  <si>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</si>
  <si>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</si>
  <si>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</si>
  <si>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</si>
  <si>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</si>
  <si>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</si>
  <si>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</si>
  <si>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</si>
  <si>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</si>
  <si>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</si>
  <si>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</si>
  <si>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</si>
  <si>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</si>
  <si>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</si>
  <si>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</si>
  <si>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</si>
  <si>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</si>
  <si>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</si>
  <si>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</si>
  <si>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</si>
  <si>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</si>
  <si>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</si>
  <si>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</si>
  <si>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</si>
  <si>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</si>
  <si>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</si>
  <si>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</si>
  <si>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</si>
  <si>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</si>
  <si>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</si>
  <si>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</si>
  <si>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</si>
  <si>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</si>
  <si>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</si>
  <si>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</si>
  <si>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</si>
  <si>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</si>
  <si>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</si>
  <si>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</si>
  <si>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</si>
  <si>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</si>
  <si>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</si>
  <si>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</si>
  <si>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</si>
  <si>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</si>
  <si>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</si>
  <si>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</si>
  <si>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</si>
  <si>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</si>
  <si>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</si>
  <si>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</si>
  <si>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</si>
  <si>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</si>
  <si>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</si>
  <si>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</si>
  <si>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</si>
  <si>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</si>
  <si>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</si>
  <si>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</si>
  <si>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</si>
  <si>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</si>
  <si>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</si>
  <si>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</si>
  <si>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</si>
  <si>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</si>
  <si>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</si>
  <si>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</si>
  <si>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</si>
  <si>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</si>
  <si>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</si>
  <si>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</si>
  <si>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</si>
  <si>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</si>
  <si>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</si>
  <si>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</si>
  <si>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</si>
  <si>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</si>
  <si>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</si>
  <si>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</si>
  <si>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</si>
  <si>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</si>
  <si>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</si>
  <si>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</si>
  <si>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</si>
  <si>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</si>
  <si>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</si>
  <si>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</si>
  <si>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</si>
  <si>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</si>
  <si>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</si>
  <si>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</si>
  <si>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</si>
  <si>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</si>
  <si>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</si>
  <si>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</si>
  <si>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</si>
  <si>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</si>
  <si>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</si>
  <si>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</si>
  <si>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</si>
  <si>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</si>
  <si>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</si>
  <si>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</si>
  <si>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</si>
  <si>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</si>
  <si>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</si>
  <si>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</si>
  <si>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</si>
  <si>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</si>
  <si>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</si>
  <si>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</si>
  <si>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</si>
  <si>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</si>
  <si>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</si>
  <si>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</si>
  <si>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</si>
  <si>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</si>
  <si>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</si>
  <si>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</si>
  <si>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</si>
  <si>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</si>
  <si>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</si>
  <si>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</si>
  <si>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</si>
  <si>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</si>
  <si>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</si>
  <si>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</si>
  <si>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</si>
  <si>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</si>
  <si>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</si>
  <si>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</si>
  <si>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</si>
  <si>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</si>
  <si>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</si>
  <si>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</si>
  <si>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</si>
  <si>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</si>
  <si>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</si>
  <si>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</si>
  <si>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</si>
  <si>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</si>
  <si>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</si>
  <si>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</si>
  <si>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</si>
  <si>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</si>
  <si>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</si>
  <si>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</si>
  <si>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</si>
  <si>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</si>
  <si>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</si>
  <si>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</si>
  <si>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</si>
  <si>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</si>
  <si>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</si>
  <si>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</si>
  <si>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</si>
  <si>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</si>
  <si>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</si>
  <si>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</si>
  <si>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</si>
  <si>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</si>
  <si>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</si>
  <si>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</si>
  <si>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</si>
  <si>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</si>
  <si>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</si>
  <si>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</si>
  <si>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</si>
  <si>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</si>
  <si>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</si>
  <si>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</si>
  <si>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</si>
  <si>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</si>
  <si>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</si>
  <si>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</si>
  <si>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</si>
  <si>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</si>
  <si>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</si>
  <si>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</si>
  <si>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</si>
  <si>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</si>
  <si>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</si>
  <si>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</si>
  <si>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</si>
  <si>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</si>
  <si>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</si>
  <si>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</si>
  <si>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</si>
  <si>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</si>
  <si>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</si>
  <si>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</si>
  <si>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</si>
  <si>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</si>
  <si>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</si>
  <si>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</si>
  <si>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</si>
  <si>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</si>
  <si>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</si>
  <si>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</si>
  <si>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</si>
  <si>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</si>
  <si>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</si>
  <si>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</si>
  <si>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</si>
  <si>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</si>
  <si>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</si>
  <si>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</si>
  <si>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</si>
  <si>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</si>
  <si>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</si>
  <si>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</si>
  <si>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</si>
  <si>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</si>
  <si>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</si>
  <si>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</si>
  <si>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</si>
  <si>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</si>
  <si>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</si>
  <si>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</si>
  <si>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</si>
  <si>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</si>
  <si>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</si>
  <si>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</si>
  <si>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</si>
  <si>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</si>
  <si>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</si>
  <si>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</si>
  <si>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</si>
  <si>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</si>
  <si>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</si>
  <si>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</si>
  <si>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</si>
  <si>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</si>
  <si>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</si>
  <si>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</si>
  <si>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</si>
  <si>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</si>
  <si>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</si>
  <si>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</si>
  <si>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</si>
  <si>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</si>
  <si>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</si>
  <si>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</si>
  <si>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</si>
  <si>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</si>
  <si>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</si>
  <si>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</si>
  <si>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</si>
  <si>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</si>
  <si>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</si>
  <si>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</si>
  <si>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</si>
  <si>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</si>
  <si>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</si>
  <si>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</si>
  <si>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</si>
  <si>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</si>
  <si>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</si>
  <si>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</si>
  <si>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</si>
  <si>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</si>
  <si>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</si>
  <si>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</si>
  <si>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</si>
  <si>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</si>
  <si>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</si>
  <si>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</si>
  <si>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</si>
  <si>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</si>
  <si>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</si>
  <si>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</si>
  <si>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</si>
  <si>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</si>
  <si>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</si>
  <si>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</si>
  <si>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</si>
  <si>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</si>
  <si>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</si>
  <si>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</si>
  <si>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</si>
  <si>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</si>
  <si>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</si>
  <si>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</si>
  <si>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</si>
  <si>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</si>
  <si>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</si>
  <si>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</si>
  <si>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</si>
  <si>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</si>
  <si>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</si>
  <si>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</si>
  <si>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</si>
  <si>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</si>
  <si>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</si>
  <si>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</si>
  <si>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</si>
  <si>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</si>
  <si>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</si>
  <si>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</si>
  <si>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</si>
  <si>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</si>
  <si>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</si>
  <si>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</si>
  <si>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</si>
  <si>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</si>
  <si>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</si>
  <si>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</si>
  <si>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</si>
  <si>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</si>
  <si>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</si>
  <si>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</si>
  <si>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</si>
  <si>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</si>
  <si>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</si>
  <si>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</si>
  <si>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</si>
  <si>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</si>
  <si>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</si>
  <si>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</si>
  <si>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</si>
  <si>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</si>
  <si>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</si>
  <si>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</si>
  <si>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</si>
  <si>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</si>
  <si>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</si>
  <si>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</si>
  <si>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</si>
  <si>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</si>
  <si>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</si>
  <si>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</si>
  <si>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</si>
  <si>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</si>
  <si>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</si>
  <si>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</si>
  <si>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</si>
  <si>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</si>
  <si>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</si>
  <si>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</si>
  <si>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</si>
  <si>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</si>
  <si>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</si>
  <si>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</si>
  <si>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</si>
  <si>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</si>
  <si>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</si>
  <si>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</si>
  <si>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</si>
  <si>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</si>
  <si>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</si>
  <si>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</si>
  <si>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</si>
  <si>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</si>
  <si>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</si>
  <si>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</si>
  <si>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</si>
  <si>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</si>
  <si>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</si>
  <si>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</si>
  <si>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</si>
  <si>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</si>
  <si>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</si>
  <si>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</si>
  <si>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</si>
  <si>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</si>
  <si>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</si>
  <si>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</si>
  <si>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</si>
  <si>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</si>
  <si>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</si>
  <si>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</si>
  <si>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</si>
  <si>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</si>
  <si>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</si>
  <si>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</si>
  <si>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</si>
  <si>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</si>
  <si>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</si>
  <si>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</si>
  <si>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</si>
  <si>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</si>
  <si>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</si>
  <si>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</si>
  <si>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</si>
  <si>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</si>
  <si>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</si>
  <si>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</si>
  <si>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</si>
  <si>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</si>
  <si>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</si>
  <si>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</si>
  <si>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</si>
  <si>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</si>
  <si>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</si>
  <si>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</si>
  <si>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</si>
  <si>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</si>
  <si>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</si>
  <si>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</si>
  <si>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</si>
  <si>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</si>
  <si>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</si>
  <si>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</si>
  <si>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</si>
  <si>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</si>
  <si>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</si>
  <si>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</si>
  <si>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</si>
  <si>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</si>
  <si>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</si>
  <si>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</si>
  <si>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</si>
  <si>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</si>
  <si>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</si>
  <si>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</si>
  <si>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</si>
  <si>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</si>
  <si>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</si>
  <si>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</si>
  <si>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</si>
  <si>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</si>
  <si>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</si>
  <si>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</si>
  <si>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</si>
  <si>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</si>
  <si>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</si>
  <si>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</si>
  <si>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</si>
  <si>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</si>
  <si>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</si>
  <si>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</si>
  <si>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</si>
  <si>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</si>
  <si>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</si>
  <si>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</si>
  <si>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</si>
  <si>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</si>
  <si>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</si>
  <si>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</si>
  <si>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</si>
  <si>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</si>
  <si>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</si>
  <si>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</si>
  <si>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</si>
  <si>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</si>
  <si>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</si>
  <si>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</si>
  <si>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</si>
  <si>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</si>
  <si>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</si>
  <si>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</si>
  <si>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</si>
  <si>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</si>
  <si>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</si>
  <si>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</si>
  <si>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</si>
  <si>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</si>
  <si>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</si>
  <si>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</si>
  <si>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</si>
  <si>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</si>
  <si>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</si>
  <si>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</si>
  <si>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</si>
  <si>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</si>
  <si>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</si>
  <si>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</si>
  <si>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</si>
  <si>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</si>
  <si>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</si>
  <si>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</si>
  <si>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</si>
  <si>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</si>
  <si>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</si>
  <si>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</si>
  <si>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</si>
  <si>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</si>
  <si>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</si>
  <si>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</si>
  <si>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</si>
  <si>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</si>
  <si>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</si>
  <si>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</si>
  <si>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</si>
  <si>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</si>
  <si>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</si>
  <si>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</si>
  <si>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</si>
  <si>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</si>
  <si>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</si>
  <si>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</si>
  <si>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</si>
  <si>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</si>
  <si>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</si>
  <si>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</si>
  <si>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</si>
  <si>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</si>
  <si>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</si>
  <si>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</si>
  <si>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</si>
  <si>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</si>
  <si>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</si>
  <si>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</si>
  <si>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</si>
  <si>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</si>
  <si>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</si>
  <si>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</si>
  <si>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</si>
  <si>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</si>
  <si>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</si>
  <si>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</si>
  <si>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</si>
  <si>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</si>
  <si>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</si>
  <si>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</si>
  <si>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</si>
  <si>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</si>
  <si>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</si>
  <si>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</si>
  <si>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</si>
  <si>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</si>
  <si>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</si>
  <si>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</si>
  <si>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</si>
  <si>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</si>
  <si>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</si>
  <si>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</si>
  <si>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</si>
  <si>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</si>
  <si>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</si>
  <si>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</si>
  <si>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</si>
  <si>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</si>
  <si>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</si>
  <si>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</si>
  <si>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</si>
  <si>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</si>
  <si>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</si>
  <si>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</si>
  <si>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</si>
  <si>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</si>
  <si>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</si>
  <si>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</si>
  <si>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</si>
  <si>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</si>
  <si>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</si>
  <si>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</si>
  <si>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</si>
  <si>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</si>
  <si>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</si>
  <si>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</si>
  <si>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</si>
  <si>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</si>
  <si>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</si>
  <si>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</si>
  <si>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</si>
  <si>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</si>
  <si>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</si>
  <si>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</si>
  <si>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</si>
  <si>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</si>
  <si>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</si>
  <si>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</si>
  <si>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</si>
  <si>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</si>
  <si>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</si>
  <si>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</si>
  <si>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</si>
  <si>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</si>
  <si>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</si>
  <si>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</si>
  <si>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</si>
  <si>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</si>
  <si>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</si>
  <si>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</si>
  <si>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</si>
  <si>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</si>
  <si>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</si>
  <si>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</si>
  <si>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</si>
  <si>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</si>
  <si>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</si>
  <si>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</si>
  <si>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</si>
  <si>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</si>
  <si>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</si>
  <si>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</si>
  <si>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</si>
  <si>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</si>
  <si>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</si>
  <si>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</si>
  <si>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</si>
  <si>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</si>
  <si>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</si>
  <si>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</si>
  <si>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</si>
  <si>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</si>
  <si>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</si>
  <si>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</si>
  <si>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</si>
  <si>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</si>
  <si>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</si>
  <si>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</si>
  <si>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</si>
  <si>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</si>
  <si>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</si>
  <si>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</si>
  <si>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</si>
  <si>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</si>
  <si>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</si>
  <si>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</si>
  <si>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</si>
  <si>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</si>
  <si>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</si>
  <si>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</si>
  <si>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</si>
  <si>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</si>
  <si>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</si>
  <si>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</si>
  <si>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</si>
  <si>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</si>
  <si>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</si>
  <si>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</si>
  <si>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</si>
  <si>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</si>
  <si>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</si>
  <si>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</si>
  <si>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</si>
  <si>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</si>
  <si>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</si>
  <si>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</si>
  <si>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</si>
  <si>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</si>
  <si>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</si>
  <si>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</si>
  <si>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</si>
  <si>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</si>
  <si>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</si>
  <si>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</si>
  <si>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</si>
  <si>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</si>
  <si>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</si>
  <si>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</si>
  <si>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</si>
  <si>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</si>
  <si>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</si>
  <si>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</si>
  <si>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</si>
  <si>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</si>
  <si>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</si>
  <si>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</si>
  <si>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</si>
  <si>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</si>
  <si>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</si>
  <si>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</si>
  <si>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</si>
  <si>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</si>
  <si>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</si>
  <si>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</si>
  <si>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</si>
  <si>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</si>
  <si>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</si>
  <si>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</si>
  <si>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</si>
  <si>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</si>
  <si>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</si>
  <si>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</si>
  <si>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</si>
  <si>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</si>
  <si>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</si>
  <si>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</si>
  <si>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</si>
  <si>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</si>
  <si>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</si>
  <si>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</si>
  <si>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</si>
  <si>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</si>
  <si>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</si>
  <si>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</si>
  <si>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</si>
  <si>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</si>
  <si>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</si>
  <si>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</si>
  <si>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</si>
  <si>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</si>
  <si>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</si>
  <si>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</si>
  <si>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</si>
  <si>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</si>
  <si>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</si>
  <si>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</si>
  <si>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</si>
  <si>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</si>
  <si>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</si>
  <si>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</si>
  <si>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</si>
  <si>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</si>
  <si>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</si>
  <si>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</si>
  <si>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</si>
  <si>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</si>
  <si>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</si>
  <si>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</si>
  <si>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</si>
  <si>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</si>
  <si>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</si>
  <si>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</si>
  <si>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</si>
  <si>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</si>
  <si>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</si>
  <si>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</si>
  <si>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</si>
  <si>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</si>
  <si>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</si>
  <si>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</si>
  <si>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</si>
  <si>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</si>
  <si>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</si>
  <si>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</si>
  <si>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</si>
  <si>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</si>
  <si>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</si>
  <si>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</si>
  <si>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</si>
  <si>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</si>
  <si>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</si>
  <si>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</si>
  <si>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</si>
  <si>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</si>
  <si>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</si>
  <si>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</si>
  <si>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</si>
  <si>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</si>
  <si>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</si>
  <si>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</si>
  <si>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</si>
  <si>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</si>
  <si>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</si>
  <si>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</si>
  <si>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</si>
  <si>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</si>
  <si>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</si>
  <si>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</si>
  <si>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</si>
  <si>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</si>
  <si>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</si>
  <si>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</si>
  <si>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</si>
  <si>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</si>
  <si>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</si>
  <si>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</si>
  <si>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</si>
  <si>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</si>
  <si>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</si>
  <si>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</si>
  <si>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</si>
  <si>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</si>
  <si>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</si>
  <si>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</si>
  <si>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</si>
  <si>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</si>
  <si>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</si>
  <si>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</si>
  <si>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</si>
  <si>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</si>
  <si>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</si>
  <si>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</si>
  <si>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</si>
  <si>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</si>
  <si>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</si>
  <si>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</si>
  <si>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</si>
  <si>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</si>
  <si>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</si>
  <si>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</si>
  <si>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</si>
  <si>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</si>
  <si>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</si>
  <si>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</si>
  <si>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</si>
  <si>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</si>
  <si>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</si>
  <si>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</si>
  <si>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</si>
  <si>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</si>
  <si>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</si>
  <si>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</si>
  <si>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</si>
  <si>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</si>
  <si>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</si>
  <si>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</si>
  <si>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</si>
  <si>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</si>
  <si>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</si>
  <si>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</si>
  <si>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</si>
  <si>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</si>
  <si>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</si>
  <si>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</si>
  <si>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</si>
  <si>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</si>
  <si>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</si>
  <si>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</si>
  <si>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</si>
  <si>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</si>
  <si>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</si>
  <si>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</si>
  <si>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</si>
  <si>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</si>
  <si>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</si>
  <si>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</si>
  <si>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</si>
  <si>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</si>
  <si>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</si>
  <si>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</si>
  <si>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</si>
  <si>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</si>
  <si>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</si>
  <si>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</si>
  <si>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</si>
  <si>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</si>
  <si>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</si>
  <si>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</si>
  <si>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</si>
  <si>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</si>
  <si>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</si>
  <si>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</si>
  <si>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</si>
  <si>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</si>
  <si>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</si>
  <si>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</si>
  <si>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</si>
  <si>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</si>
  <si>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</si>
  <si>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</si>
  <si>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</si>
  <si>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</si>
  <si>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</si>
  <si>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</si>
  <si>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</si>
  <si>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</si>
  <si>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</si>
  <si>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</si>
  <si>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</si>
  <si>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</si>
  <si>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</si>
  <si>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</si>
  <si>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</si>
  <si>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</si>
  <si>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</si>
  <si>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</si>
  <si>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</si>
  <si>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</si>
  <si>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</si>
  <si>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</si>
  <si>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</si>
  <si>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</si>
  <si>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</si>
  <si>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</si>
  <si>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</si>
  <si>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</si>
  <si>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</si>
  <si>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</si>
  <si>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</si>
  <si>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</si>
  <si>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</si>
  <si>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</si>
  <si>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</si>
  <si>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</si>
  <si>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</si>
  <si>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</si>
  <si>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</si>
  <si>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</si>
  <si>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</si>
  <si>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</si>
  <si>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</si>
  <si>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</si>
  <si>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</si>
  <si>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</si>
  <si>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</si>
  <si>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</si>
  <si>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</si>
  <si>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</si>
  <si>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</si>
  <si>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</si>
  <si>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</si>
  <si>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</si>
  <si>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</si>
  <si>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</si>
  <si>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</si>
  <si>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</si>
  <si>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</si>
  <si>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</si>
  <si>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</si>
  <si>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</si>
  <si>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</si>
  <si>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</si>
  <si>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</si>
  <si>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</si>
  <si>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</si>
  <si>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</si>
  <si>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</si>
  <si>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</si>
  <si>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</si>
  <si>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</si>
  <si>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</si>
  <si>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</si>
  <si>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</si>
  <si>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</si>
  <si>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</si>
  <si>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</si>
  <si>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</si>
  <si>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</si>
  <si>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</si>
  <si>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</si>
  <si>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</si>
  <si>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</si>
  <si>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</si>
  <si>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</si>
  <si>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</si>
  <si>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</si>
  <si>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</si>
  <si>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</si>
  <si>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</si>
  <si>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</si>
  <si>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</si>
  <si>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</si>
  <si>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</si>
  <si>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</si>
  <si>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</si>
  <si>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</si>
  <si>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</si>
  <si>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</si>
  <si>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</si>
  <si>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</si>
  <si>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</si>
  <si>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</si>
  <si>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</si>
  <si>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</si>
  <si>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</si>
  <si>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</si>
  <si>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</si>
  <si>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</si>
  <si>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</si>
  <si>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</si>
  <si>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</si>
  <si>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</si>
  <si>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</si>
  <si>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</si>
  <si>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</si>
  <si>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</si>
  <si>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</si>
  <si>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</si>
  <si>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</si>
  <si>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</si>
  <si>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</si>
  <si>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</si>
  <si>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</si>
  <si>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</si>
  <si>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</si>
  <si>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</si>
  <si>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</si>
  <si>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</si>
  <si>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</si>
  <si>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</si>
  <si>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</si>
  <si>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</si>
  <si>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</si>
  <si>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</si>
  <si>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</si>
  <si>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</si>
  <si>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</si>
  <si>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</si>
  <si>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</si>
  <si>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</si>
  <si>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</si>
  <si>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</si>
  <si>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</si>
  <si>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</si>
  <si>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</si>
  <si>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</si>
  <si>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</si>
  <si>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</si>
  <si>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</si>
  <si>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</si>
  <si>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</si>
  <si>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</si>
  <si>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</si>
  <si>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</si>
  <si>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</si>
  <si>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</si>
  <si>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</si>
  <si>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</si>
  <si>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</si>
  <si>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</si>
  <si>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</si>
  <si>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</si>
  <si>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</si>
  <si>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</si>
  <si>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</si>
  <si>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</si>
  <si>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</si>
  <si>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</si>
  <si>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</si>
  <si>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</si>
  <si>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</si>
  <si>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</si>
  <si>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</si>
  <si>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</si>
  <si>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</si>
  <si>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</si>
  <si>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</si>
  <si>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</si>
  <si>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</si>
  <si>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</si>
  <si>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</si>
  <si>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</si>
  <si>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</si>
  <si>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</si>
  <si>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</si>
  <si>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</si>
  <si>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</si>
  <si>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</si>
  <si>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</si>
  <si>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</si>
  <si>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</si>
  <si>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</si>
  <si>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</si>
  <si>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</si>
  <si>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</si>
  <si>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</si>
  <si>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</si>
  <si>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</si>
  <si>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</si>
  <si>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</si>
  <si>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</si>
  <si>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</si>
  <si>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</si>
  <si>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</si>
  <si>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</si>
  <si>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</si>
  <si>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</si>
  <si>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</si>
  <si>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</si>
  <si>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</si>
  <si>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</si>
  <si>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</si>
  <si>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</si>
  <si>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</si>
  <si>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</si>
  <si>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</si>
  <si>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</si>
  <si>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</si>
  <si>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</si>
  <si>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</si>
  <si>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</si>
  <si>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</si>
  <si>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</si>
  <si>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</si>
  <si>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</si>
  <si>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</si>
  <si>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</si>
  <si>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</si>
  <si>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</si>
  <si>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</si>
  <si>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</si>
  <si>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</si>
  <si>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</si>
  <si>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</si>
  <si>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</si>
  <si>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</si>
  <si>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</si>
  <si>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</si>
  <si>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</si>
  <si>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</si>
  <si>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</si>
  <si>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</si>
  <si>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</si>
  <si>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</si>
  <si>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</si>
  <si>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</si>
  <si>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</si>
  <si>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</si>
  <si>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</si>
  <si>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</si>
  <si>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</si>
  <si>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</si>
  <si>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</si>
  <si>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</si>
  <si>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</si>
  <si>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</si>
  <si>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</si>
  <si>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</si>
  <si>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</si>
  <si>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</si>
  <si>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</si>
  <si>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</si>
  <si>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</si>
  <si>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</si>
  <si>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</si>
  <si>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</si>
  <si>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</si>
  <si>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</si>
  <si>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</si>
  <si>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</si>
  <si>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</si>
  <si>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</si>
  <si>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</si>
  <si>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</si>
  <si>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</si>
  <si>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</si>
  <si>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</si>
  <si>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</si>
  <si>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</si>
  <si>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</si>
  <si>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</si>
  <si>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</si>
  <si>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</si>
  <si>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</si>
  <si>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</si>
  <si>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</si>
  <si>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</si>
  <si>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</si>
  <si>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</si>
  <si>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</si>
  <si>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</si>
  <si>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</si>
  <si>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</si>
  <si>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</si>
  <si>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</si>
  <si>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</si>
  <si>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</si>
  <si>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</si>
  <si>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</si>
  <si>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</si>
  <si>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</si>
  <si>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</si>
  <si>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</si>
  <si>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</si>
  <si>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</si>
  <si>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</si>
  <si>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</si>
  <si>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</si>
  <si>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</si>
  <si>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</si>
  <si>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</si>
  <si>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</si>
  <si>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</si>
  <si>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</si>
  <si>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</si>
  <si>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</si>
  <si>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</si>
  <si>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</si>
  <si>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</si>
  <si>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</si>
  <si>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</si>
  <si>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</si>
  <si>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</si>
  <si>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</si>
  <si>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</si>
  <si>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</si>
  <si>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</si>
  <si>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</si>
  <si>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</si>
  <si>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</si>
  <si>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</si>
  <si>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</si>
  <si>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</si>
  <si>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</si>
  <si>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</si>
  <si>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</si>
  <si>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</si>
  <si>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</si>
  <si>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</si>
  <si>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</si>
  <si>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</si>
  <si>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</si>
  <si>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</si>
  <si>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</si>
  <si>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</si>
  <si>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</si>
  <si>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</si>
  <si>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</si>
  <si>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</si>
  <si>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</si>
  <si>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</si>
  <si>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</si>
  <si>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</si>
  <si>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</si>
  <si>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</si>
  <si>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</si>
  <si>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</si>
  <si>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</si>
  <si>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</si>
  <si>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</si>
  <si>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</si>
  <si>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</si>
  <si>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</si>
  <si>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</si>
  <si>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</si>
  <si>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</si>
  <si>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</si>
  <si>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</si>
  <si>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</si>
  <si>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</si>
  <si>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</si>
  <si>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</si>
  <si>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</si>
  <si>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</si>
  <si>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</si>
  <si>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</si>
  <si>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</si>
  <si>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</si>
  <si>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</si>
  <si>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</si>
  <si>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</si>
  <si>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</si>
  <si>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</si>
  <si>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</si>
  <si>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</si>
  <si>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</si>
  <si>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</si>
  <si>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</si>
  <si>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</si>
  <si>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</si>
  <si>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</si>
  <si>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</si>
  <si>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</si>
  <si>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</si>
  <si>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</si>
  <si>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</si>
  <si>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</si>
  <si>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</si>
  <si>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</si>
  <si>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</si>
  <si>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</si>
  <si>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</si>
  <si>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</si>
  <si>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</si>
  <si>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</si>
  <si>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</si>
  <si>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</si>
  <si>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</si>
  <si>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</si>
  <si>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</si>
  <si>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</si>
  <si>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</si>
  <si>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</si>
  <si>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</si>
  <si>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</si>
  <si>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</si>
  <si>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</si>
  <si>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</si>
  <si>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</si>
  <si>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</si>
  <si>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</si>
  <si>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</si>
  <si>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</si>
  <si>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</si>
  <si>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</si>
  <si>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</si>
  <si>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</si>
  <si>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</si>
  <si>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</si>
  <si>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</si>
  <si>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</si>
  <si>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</si>
  <si>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</si>
  <si>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</si>
  <si>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</si>
  <si>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</si>
  <si>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</si>
  <si>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</si>
  <si>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</si>
  <si>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</si>
  <si>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</si>
  <si>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</si>
  <si>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</si>
  <si>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</si>
  <si>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</si>
  <si>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</si>
  <si>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</si>
  <si>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</si>
  <si>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</si>
  <si>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</si>
  <si>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</si>
  <si>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</si>
  <si>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</si>
  <si>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</si>
  <si>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</si>
  <si>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</si>
  <si>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</si>
  <si>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</si>
  <si>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</si>
  <si>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</si>
  <si>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</si>
  <si>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</si>
  <si>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</si>
  <si>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</si>
  <si>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</si>
  <si>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</si>
  <si>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</si>
  <si>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</si>
  <si>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</si>
  <si>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</si>
  <si>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</si>
  <si>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</si>
  <si>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</si>
  <si>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</si>
  <si>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</si>
  <si>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</si>
  <si>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</si>
  <si>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</si>
  <si>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</si>
  <si>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</si>
  <si>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</si>
  <si>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</si>
  <si>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</si>
  <si>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</si>
  <si>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</si>
  <si>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</si>
  <si>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</si>
  <si>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</si>
  <si>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</si>
  <si>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</si>
  <si>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</si>
  <si>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</si>
  <si>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</si>
  <si>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</si>
  <si>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</si>
  <si>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</si>
  <si>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</si>
  <si>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</si>
  <si>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</si>
  <si>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</si>
  <si>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</si>
  <si>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</si>
  <si>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</si>
  <si>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</si>
  <si>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</si>
  <si>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</si>
  <si>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</si>
  <si>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</si>
  <si>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</si>
  <si>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</si>
  <si>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</si>
  <si>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</si>
  <si>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</si>
  <si>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</si>
  <si>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</si>
  <si>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</si>
  <si>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</si>
  <si>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</si>
  <si>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</si>
  <si>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</si>
  <si>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</si>
  <si>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</si>
  <si>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</si>
  <si>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</si>
  <si>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</si>
  <si>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</si>
  <si>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</si>
  <si>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</si>
  <si>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</si>
  <si>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</si>
  <si>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</si>
  <si>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</si>
  <si>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</si>
  <si>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</si>
  <si>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</si>
  <si>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</si>
  <si>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</si>
  <si>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</si>
  <si>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</si>
  <si>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</si>
  <si>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</si>
  <si>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</si>
  <si>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</si>
  <si>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</si>
  <si>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</si>
  <si>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</si>
  <si>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</si>
  <si>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</si>
  <si>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</si>
  <si>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</si>
  <si>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</si>
  <si>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</si>
  <si>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</si>
  <si>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</si>
  <si>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</si>
  <si>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</si>
  <si>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</si>
  <si>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</si>
  <si>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</si>
  <si>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</si>
  <si>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</si>
  <si>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</si>
  <si>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</si>
  <si>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</si>
  <si>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</si>
  <si>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</si>
  <si>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</si>
  <si>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</si>
  <si>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</si>
  <si>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</si>
  <si>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</si>
  <si>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</si>
  <si>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</si>
  <si>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</si>
  <si>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</si>
  <si>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</si>
  <si>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</si>
  <si>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</si>
  <si>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</si>
  <si>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</si>
  <si>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</si>
  <si>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</si>
  <si>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</si>
  <si>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</si>
  <si>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</si>
  <si>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</si>
  <si>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</si>
  <si>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</si>
  <si>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</si>
  <si>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</si>
  <si>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</si>
  <si>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</si>
  <si>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</si>
  <si>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</si>
  <si>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</si>
  <si>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</si>
  <si>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</si>
  <si>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</si>
  <si>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</si>
  <si>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</si>
  <si>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</si>
  <si>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</si>
  <si>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</si>
  <si>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</si>
  <si>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</si>
  <si>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</si>
  <si>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</si>
  <si>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</si>
  <si>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</si>
  <si>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</si>
  <si>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</si>
  <si>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</si>
  <si>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</si>
  <si>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</si>
  <si>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</si>
  <si>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</si>
  <si>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</si>
  <si>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</si>
  <si>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</si>
  <si>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</si>
  <si>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</si>
  <si>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</si>
  <si>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</si>
  <si>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</si>
  <si>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</si>
  <si>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</si>
  <si>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</si>
  <si>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</si>
  <si>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</si>
  <si>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</si>
  <si>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</si>
  <si>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</si>
  <si>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</si>
  <si>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</si>
  <si>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</si>
  <si>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</si>
  <si>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</si>
  <si>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</si>
  <si>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</si>
  <si>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</si>
  <si>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</si>
  <si>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</si>
  <si>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</si>
  <si>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</si>
  <si>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</si>
  <si>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</si>
  <si>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</si>
  <si>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</si>
  <si>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</si>
  <si>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</si>
  <si>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</si>
  <si>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</si>
  <si>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</si>
  <si>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</si>
  <si>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</si>
  <si>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</si>
  <si>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</si>
  <si>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</si>
  <si>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</si>
  <si>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</si>
  <si>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</si>
  <si>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</si>
  <si>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</si>
  <si>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</si>
  <si>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</si>
  <si>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</si>
  <si>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</si>
  <si>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</si>
  <si>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</si>
  <si>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</si>
  <si>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</si>
  <si>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</si>
  <si>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</si>
  <si>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</si>
  <si>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</si>
  <si>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</si>
  <si>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</si>
  <si>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</si>
  <si>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</si>
  <si>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</si>
  <si>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</si>
  <si>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</si>
  <si>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</si>
  <si>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</si>
  <si>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</si>
  <si>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</si>
  <si>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</si>
  <si>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</si>
  <si>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</si>
  <si>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</si>
  <si>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</si>
  <si>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</si>
  <si>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</si>
  <si>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</si>
  <si>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</si>
  <si>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</si>
  <si>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</si>
  <si>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</si>
  <si>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</si>
  <si>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</si>
  <si>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</si>
  <si>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</si>
  <si>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</si>
  <si>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</si>
  <si>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</si>
  <si>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</si>
  <si>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</si>
  <si>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</si>
  <si>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</si>
  <si>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</si>
  <si>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</si>
  <si>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</si>
  <si>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</si>
  <si>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</si>
  <si>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</si>
  <si>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</si>
  <si>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</si>
  <si>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</si>
  <si>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</si>
  <si>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</si>
  <si>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</si>
  <si>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</si>
  <si>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</si>
  <si>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</si>
  <si>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</si>
  <si>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</si>
  <si>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</si>
  <si>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</si>
  <si>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</si>
  <si>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</si>
  <si>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</si>
  <si>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</si>
  <si>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</si>
  <si>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</si>
  <si>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</si>
  <si>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</si>
  <si>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</si>
  <si>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</si>
  <si>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</si>
  <si>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</si>
  <si>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</si>
  <si>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</si>
  <si>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</si>
  <si>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</si>
  <si>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</si>
  <si>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</si>
  <si>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</si>
  <si>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</si>
  <si>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</si>
  <si>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</si>
  <si>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</si>
  <si>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</si>
  <si>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</si>
  <si>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</si>
  <si>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</si>
  <si>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</si>
  <si>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</si>
  <si>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</si>
  <si>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</si>
  <si>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</si>
  <si>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</si>
  <si>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</si>
  <si>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</si>
  <si>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</si>
  <si>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</si>
  <si>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</si>
  <si>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</si>
  <si>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</si>
  <si>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</si>
  <si>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</si>
  <si>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</si>
  <si>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</si>
  <si>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</si>
  <si>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</si>
  <si>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</si>
  <si>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</si>
  <si>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</si>
  <si>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</si>
  <si>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</si>
  <si>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</si>
  <si>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</si>
  <si>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</si>
  <si>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</si>
  <si>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</si>
  <si>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</si>
  <si>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</si>
  <si>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</si>
  <si>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</si>
  <si>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</si>
  <si>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</si>
  <si>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</si>
  <si>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</si>
  <si>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</si>
  <si>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</si>
  <si>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</si>
  <si>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</si>
  <si>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</si>
  <si>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</si>
  <si>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</si>
  <si>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</si>
  <si>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</si>
  <si>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</si>
  <si>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</si>
  <si>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</si>
  <si>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</si>
  <si>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</si>
  <si>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</si>
  <si>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</si>
  <si>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</si>
  <si>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</si>
  <si>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</si>
  <si>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</si>
  <si>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</si>
  <si>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</si>
  <si>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</si>
  <si>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</si>
  <si>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</si>
  <si>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</si>
  <si>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</si>
  <si>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</si>
  <si>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</si>
  <si>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</si>
  <si>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</si>
  <si>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</si>
  <si>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</si>
  <si>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</si>
  <si>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</si>
  <si>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</si>
  <si>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</si>
  <si>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</si>
  <si>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</si>
  <si>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</si>
  <si>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</si>
  <si>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</si>
  <si>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</si>
  <si>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</si>
  <si>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</si>
  <si>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</si>
  <si>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</si>
  <si>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</si>
  <si>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</si>
  <si>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</si>
  <si>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</si>
  <si>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</si>
  <si>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</si>
  <si>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</si>
  <si>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</si>
  <si>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</si>
  <si>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</si>
  <si>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</si>
  <si>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</si>
  <si>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</si>
  <si>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</si>
  <si>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</si>
  <si>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</si>
  <si>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</si>
  <si>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</si>
  <si>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</si>
  <si>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</si>
  <si>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</si>
  <si>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</si>
  <si>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</si>
  <si>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</si>
  <si>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</si>
  <si>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</si>
  <si>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</si>
  <si>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</si>
  <si>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</si>
  <si>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</si>
  <si>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</si>
  <si>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</si>
  <si>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</si>
  <si>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</si>
  <si>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</si>
  <si>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</si>
  <si>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</si>
  <si>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</si>
  <si>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</si>
  <si>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</si>
  <si>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</si>
  <si>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</si>
  <si>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</si>
  <si>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</si>
  <si>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</si>
  <si>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</si>
  <si>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</si>
  <si>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</si>
  <si>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</si>
  <si>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</si>
  <si>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</si>
  <si>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</si>
  <si>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</si>
  <si>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</si>
  <si>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</si>
  <si>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</si>
  <si>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</si>
  <si>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</si>
  <si>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</si>
  <si>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</si>
  <si>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</si>
  <si>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</si>
  <si>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</si>
  <si>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</si>
  <si>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</si>
  <si>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</si>
  <si>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</si>
  <si>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</si>
  <si>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</si>
  <si>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</si>
  <si>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</si>
  <si>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</si>
  <si>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</si>
  <si>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</si>
  <si>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</si>
  <si>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</si>
  <si>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</si>
  <si>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</si>
  <si>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</si>
  <si>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</si>
  <si>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</si>
  <si>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</si>
  <si>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</si>
  <si>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</si>
  <si>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</si>
  <si>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</si>
  <si>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</si>
  <si>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</si>
  <si>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</si>
  <si>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</si>
  <si>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</si>
  <si>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</si>
  <si>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</si>
  <si>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</si>
  <si>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</si>
  <si>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</si>
  <si>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</si>
  <si>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</si>
  <si>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</si>
  <si>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</si>
  <si>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</si>
  <si>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</si>
  <si>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</si>
  <si>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</si>
  <si>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</si>
  <si>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</si>
  <si>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</si>
  <si>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</si>
  <si>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</si>
  <si>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</si>
  <si>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</si>
  <si>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</si>
  <si>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</si>
  <si>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</si>
  <si>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</si>
  <si>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</si>
  <si>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</si>
  <si>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</si>
  <si>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</si>
  <si>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</si>
  <si>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</si>
  <si>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</si>
  <si>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</si>
  <si>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</si>
  <si>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</si>
  <si>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</si>
  <si>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</si>
  <si>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</si>
  <si>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</si>
  <si>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</si>
  <si>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</si>
  <si>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</si>
  <si>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</si>
  <si>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</si>
  <si>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</si>
  <si>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</si>
  <si>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</si>
  <si>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</si>
  <si>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</si>
  <si>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</si>
  <si>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</si>
  <si>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</si>
  <si>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</si>
  <si>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</si>
  <si>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</si>
  <si>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</si>
  <si>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</si>
  <si>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</si>
  <si>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</si>
  <si>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</si>
  <si>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</si>
  <si>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</si>
  <si>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</si>
  <si>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</si>
  <si>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</si>
  <si>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</si>
  <si>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</si>
  <si>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</si>
  <si>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</si>
  <si>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</si>
  <si>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</si>
  <si>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</si>
  <si>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</si>
  <si>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</si>
  <si>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</si>
  <si>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</si>
  <si>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</si>
  <si>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</si>
  <si>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</si>
  <si>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</si>
  <si>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</si>
  <si>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</si>
  <si>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</si>
  <si>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</si>
  <si>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</si>
  <si>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</si>
  <si>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</si>
  <si>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</si>
  <si>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</si>
  <si>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</si>
  <si>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</si>
  <si>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</si>
  <si>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</si>
  <si>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</si>
  <si>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</si>
  <si>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</si>
  <si>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</si>
  <si>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</si>
  <si>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</si>
  <si>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</si>
  <si>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</si>
  <si>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</si>
  <si>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</si>
  <si>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</si>
  <si>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</si>
  <si>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</si>
  <si>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</si>
  <si>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</si>
  <si>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</si>
  <si>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</si>
  <si>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</si>
  <si>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</si>
  <si>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</si>
  <si>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</si>
  <si>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</si>
  <si>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</si>
  <si>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</si>
  <si>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</si>
  <si>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</si>
  <si>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</si>
  <si>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</si>
  <si>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</si>
  <si>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</si>
  <si>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</si>
  <si>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</si>
  <si>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</si>
  <si>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</si>
  <si>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</si>
  <si>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</si>
  <si>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</si>
  <si>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</si>
  <si>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</si>
  <si>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</si>
  <si>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</si>
  <si>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</si>
  <si>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</si>
  <si>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</si>
  <si>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</si>
  <si>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</si>
  <si>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</si>
  <si>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</si>
  <si>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</si>
  <si>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</si>
  <si>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</si>
  <si>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</si>
  <si>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</si>
  <si>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</si>
  <si>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</si>
  <si>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</si>
  <si>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</si>
  <si>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</si>
  <si>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</si>
  <si>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</si>
  <si>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</si>
  <si>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</si>
  <si>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</si>
  <si>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</si>
  <si>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</si>
  <si>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</si>
  <si>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</si>
  <si>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</si>
  <si>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</si>
  <si>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</si>
  <si>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</si>
  <si>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</si>
  <si>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</si>
  <si>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</si>
  <si>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</si>
  <si>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</si>
  <si>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</si>
  <si>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</si>
  <si>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</si>
  <si>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</si>
  <si>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</si>
  <si>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</si>
  <si>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</si>
  <si>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</si>
  <si>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</si>
  <si>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</si>
  <si>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</si>
  <si>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</si>
  <si>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</si>
  <si>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</si>
  <si>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</si>
  <si>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</si>
  <si>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</si>
  <si>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</si>
  <si>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</si>
  <si>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</si>
  <si>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</si>
  <si>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</si>
  <si>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</si>
  <si>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</si>
  <si>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</si>
  <si>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</si>
  <si>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</si>
  <si>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</si>
  <si>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</si>
  <si>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</si>
  <si>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</si>
  <si>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</si>
  <si>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</si>
  <si>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</si>
  <si>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</si>
  <si>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</si>
  <si>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</si>
  <si>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</si>
  <si>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</si>
  <si>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</si>
  <si>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</si>
  <si>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</si>
  <si>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</si>
  <si>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</si>
  <si>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</si>
  <si>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</si>
  <si>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</si>
  <si>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</si>
  <si>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</si>
  <si>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</si>
  <si>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</si>
  <si>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</si>
  <si>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</si>
  <si>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</si>
  <si>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</si>
  <si>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</si>
  <si>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</si>
  <si>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</si>
  <si>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</si>
  <si>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</si>
  <si>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</si>
  <si>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</si>
  <si>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</si>
  <si>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</si>
  <si>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</si>
  <si>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</si>
  <si>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</si>
  <si>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</si>
  <si>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</si>
  <si>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</si>
  <si>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</si>
  <si>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</si>
  <si>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</si>
  <si>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</si>
  <si>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</si>
  <si>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</si>
  <si>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</si>
  <si>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</si>
  <si>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</si>
  <si>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</si>
  <si>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</si>
  <si>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</si>
  <si>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</si>
  <si>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</si>
  <si>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</si>
  <si>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</si>
  <si>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</si>
  <si>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</si>
  <si>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</si>
  <si>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</si>
  <si>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</si>
  <si>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</si>
  <si>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</si>
  <si>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</si>
  <si>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</si>
  <si>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</si>
  <si>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</si>
  <si>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</si>
  <si>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</si>
  <si>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</si>
  <si>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</si>
  <si>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</si>
  <si>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</si>
  <si>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</si>
  <si>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</si>
  <si>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</si>
  <si>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</si>
  <si>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</si>
  <si>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</si>
  <si>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</si>
  <si>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</si>
  <si>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</si>
  <si>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</si>
  <si>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</si>
  <si>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</si>
  <si>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</si>
  <si>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</si>
  <si>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</si>
  <si>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</si>
  <si>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</si>
  <si>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</si>
  <si>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</si>
  <si>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</si>
  <si>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</si>
  <si>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</si>
  <si>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</si>
  <si>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</si>
  <si>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</si>
  <si>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</si>
  <si>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</si>
  <si>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</si>
  <si>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</si>
  <si>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</si>
  <si>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</si>
  <si>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</si>
  <si>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</si>
  <si>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</si>
  <si>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</si>
  <si>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</si>
  <si>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</si>
  <si>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</si>
  <si>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</si>
  <si>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</si>
  <si>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</si>
  <si>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</si>
  <si>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</si>
  <si>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</si>
  <si>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</si>
  <si>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</si>
  <si>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</si>
  <si>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</si>
  <si>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</si>
  <si>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</si>
  <si>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</si>
  <si>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</si>
  <si>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</si>
  <si>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</si>
  <si>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</si>
  <si>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</si>
  <si>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</si>
  <si>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</si>
  <si>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</si>
  <si>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</si>
  <si>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</si>
  <si>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</si>
  <si>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</si>
  <si>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</si>
  <si>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</si>
  <si>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</si>
  <si>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</si>
  <si>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</si>
  <si>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</si>
  <si>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</si>
  <si>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</si>
  <si>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</si>
  <si>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</si>
  <si>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</si>
  <si>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</si>
  <si>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</si>
  <si>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</si>
  <si>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</si>
  <si>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</si>
  <si>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</si>
  <si>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</si>
  <si>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</si>
  <si>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</si>
  <si>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</si>
  <si>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</si>
  <si>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</si>
  <si>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</si>
  <si>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</si>
  <si>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</si>
  <si>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</si>
  <si>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</si>
  <si>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</si>
  <si>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</si>
  <si>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</si>
  <si>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</si>
  <si>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</si>
  <si>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</si>
  <si>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</si>
  <si>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</si>
  <si>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</si>
  <si>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</si>
  <si>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</si>
  <si>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</si>
  <si>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</si>
  <si>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</si>
  <si>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</si>
  <si>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</si>
  <si>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</si>
  <si>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</si>
  <si>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</si>
  <si>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</si>
  <si>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</si>
  <si>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</si>
  <si>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</si>
  <si>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</si>
  <si>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</si>
  <si>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</si>
  <si>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</si>
  <si>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</si>
  <si>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</si>
  <si>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</si>
  <si>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</si>
  <si>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</si>
  <si>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</si>
  <si>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</si>
  <si>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</si>
  <si>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</si>
  <si>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</si>
  <si>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</si>
  <si>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</si>
  <si>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</si>
  <si>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</si>
  <si>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</si>
  <si>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</si>
  <si>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</si>
  <si>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</si>
  <si>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</si>
  <si>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</si>
  <si>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</si>
  <si>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</si>
  <si>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</si>
  <si>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</si>
  <si>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</si>
  <si>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</si>
  <si>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</si>
  <si>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</si>
  <si>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</si>
  <si>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</si>
  <si>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</si>
  <si>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</si>
  <si>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</si>
  <si>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</si>
  <si>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</si>
  <si>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</si>
  <si>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</si>
  <si>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</si>
  <si>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</si>
  <si>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</si>
  <si>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</si>
  <si>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</si>
  <si>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</si>
  <si>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</si>
  <si>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</si>
  <si>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</si>
  <si>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</si>
  <si>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</si>
  <si>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</si>
  <si>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</si>
  <si>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</si>
  <si>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</si>
  <si>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</si>
  <si>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</si>
  <si>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</si>
  <si>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</si>
  <si>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</si>
  <si>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</si>
  <si>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</si>
  <si>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</si>
  <si>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</si>
  <si>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</si>
  <si>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</si>
  <si>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</si>
  <si>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</si>
  <si>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</si>
  <si>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</si>
  <si>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</si>
  <si>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</si>
  <si>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</si>
  <si>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</si>
  <si>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</si>
  <si>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</si>
  <si>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</si>
  <si>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</si>
  <si>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</si>
  <si>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</si>
  <si>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</si>
  <si>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</si>
  <si>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</si>
  <si>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</si>
  <si>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</si>
  <si>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</si>
  <si>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</si>
  <si>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</si>
  <si>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</si>
  <si>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</si>
  <si>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</si>
  <si>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</si>
  <si>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</si>
  <si>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</si>
  <si>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</si>
  <si>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</si>
  <si>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</si>
  <si>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</si>
  <si>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</si>
  <si>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</si>
  <si>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</si>
  <si>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</si>
  <si>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</si>
  <si>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</si>
  <si>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</si>
  <si>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</si>
  <si>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</si>
  <si>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</si>
  <si>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</si>
  <si>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</si>
  <si>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</si>
  <si>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</si>
  <si>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</si>
  <si>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</si>
  <si>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</si>
  <si>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</si>
  <si>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</si>
  <si>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</si>
  <si>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</si>
  <si>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</si>
  <si>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</si>
  <si>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</si>
  <si>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</si>
  <si>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</si>
  <si>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</si>
  <si>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</si>
  <si>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</si>
  <si>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</si>
  <si>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</si>
  <si>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</si>
  <si>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</si>
  <si>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</si>
  <si>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</si>
  <si>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</si>
  <si>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</si>
  <si>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</si>
  <si>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</si>
  <si>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</si>
  <si>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</si>
  <si>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</si>
  <si>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</si>
  <si>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</si>
  <si>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</si>
  <si>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</si>
  <si>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</si>
  <si>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</si>
  <si>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</si>
  <si>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</si>
  <si>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</si>
  <si>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</si>
  <si>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</si>
  <si>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</si>
  <si>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</si>
  <si>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</si>
  <si>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</si>
  <si>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</si>
  <si>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</si>
  <si>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</si>
  <si>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</si>
  <si>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</si>
  <si>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</si>
  <si>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</si>
  <si>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</si>
  <si>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</si>
  <si>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</si>
  <si>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</si>
  <si>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</si>
  <si>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</si>
  <si>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</si>
  <si>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</si>
  <si>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</si>
  <si>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</si>
  <si>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</si>
  <si>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</si>
  <si>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</si>
  <si>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</si>
  <si>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</si>
  <si>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</si>
  <si>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</si>
  <si>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</si>
  <si>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</si>
  <si>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</si>
  <si>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</si>
  <si>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</si>
  <si>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</si>
  <si>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</si>
  <si>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</si>
  <si>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</si>
  <si>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</si>
  <si>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</si>
  <si>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</si>
  <si>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</si>
  <si>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</si>
  <si>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</si>
  <si>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</si>
  <si>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</si>
  <si>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</si>
  <si>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</si>
  <si>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</si>
  <si>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</si>
  <si>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</si>
  <si>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</si>
  <si>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</si>
  <si>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</si>
  <si>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</si>
  <si>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</si>
  <si>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</si>
  <si>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</si>
  <si>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</si>
  <si>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</si>
  <si>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</si>
  <si>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</si>
  <si>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</si>
  <si>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</si>
  <si>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</si>
  <si>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</si>
  <si>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</si>
  <si>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</si>
  <si>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</si>
  <si>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</si>
  <si>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</si>
  <si>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</si>
  <si>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</si>
  <si>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</si>
  <si>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</si>
  <si>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</si>
  <si>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</si>
  <si>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</si>
  <si>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</si>
  <si>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</si>
  <si>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</si>
  <si>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</si>
  <si>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</si>
  <si>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</si>
  <si>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</si>
  <si>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</si>
  <si>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</si>
  <si>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</si>
  <si>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</si>
  <si>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</si>
  <si>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</si>
  <si>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</si>
  <si>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</si>
  <si>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</si>
  <si>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</si>
  <si>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</si>
  <si>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</si>
  <si>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</si>
  <si>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</si>
  <si>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</si>
  <si>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</si>
  <si>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</si>
  <si>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</si>
  <si>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</si>
  <si>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</si>
  <si>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</si>
  <si>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</si>
  <si>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</si>
  <si>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</si>
  <si>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</si>
  <si>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</si>
  <si>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</si>
  <si>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</si>
  <si>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</si>
  <si>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</si>
  <si>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</si>
  <si>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</si>
  <si>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</si>
  <si>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</si>
  <si>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</si>
  <si>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</si>
  <si>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</si>
  <si>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</si>
  <si>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</si>
  <si>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</si>
  <si>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</si>
  <si>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</si>
  <si>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</si>
  <si>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</si>
  <si>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</si>
  <si>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</si>
  <si>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</si>
  <si>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</si>
  <si>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</si>
  <si>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</si>
  <si>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</si>
  <si>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</si>
  <si>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</si>
  <si>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</si>
  <si>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</si>
  <si>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</si>
  <si>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</si>
  <si>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</si>
  <si>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</si>
  <si>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</si>
  <si>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</si>
  <si>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</si>
  <si>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</si>
  <si>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</si>
  <si>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</si>
  <si>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</si>
  <si>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</si>
  <si>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</si>
  <si>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</si>
  <si>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</si>
  <si>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</si>
  <si>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</si>
  <si>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</si>
  <si>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</si>
  <si>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</si>
  <si>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</si>
  <si>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</si>
  <si>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</si>
  <si>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</si>
  <si>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</si>
  <si>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</si>
  <si>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</si>
  <si>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</si>
  <si>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</si>
  <si>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</si>
  <si>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</si>
  <si>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</si>
  <si>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</si>
  <si>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</si>
  <si>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</si>
  <si>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</si>
  <si>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</si>
  <si>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</si>
  <si>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</si>
  <si>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</si>
  <si>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</si>
  <si>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</si>
  <si>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</si>
  <si>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</si>
  <si>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</si>
  <si>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</si>
  <si>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</si>
  <si>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</si>
  <si>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</si>
  <si>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</si>
  <si>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</si>
  <si>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</si>
  <si>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</si>
  <si>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</si>
  <si>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</si>
  <si>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</si>
  <si>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</si>
  <si>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</si>
  <si>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</si>
  <si>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</si>
  <si>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</si>
  <si>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</si>
  <si>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</si>
  <si>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</si>
  <si>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</si>
  <si>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</si>
  <si>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</si>
  <si>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</si>
  <si>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</si>
  <si>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</si>
  <si>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</si>
  <si>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</si>
  <si>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</si>
  <si>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</si>
  <si>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</si>
  <si>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</si>
  <si>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</si>
  <si>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</si>
  <si>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</si>
  <si>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</si>
  <si>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</si>
  <si>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</si>
  <si>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</si>
  <si>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</si>
  <si>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</si>
  <si>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</si>
  <si>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</si>
  <si>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</si>
  <si>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</si>
  <si>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</si>
  <si>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</si>
  <si>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</si>
  <si>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</si>
  <si>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</si>
  <si>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</si>
  <si>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</si>
  <si>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</si>
  <si>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</si>
  <si>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</si>
  <si>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</si>
  <si>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</si>
  <si>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</si>
  <si>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</si>
  <si>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</si>
  <si>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</si>
  <si>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</si>
  <si>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</si>
  <si>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</si>
  <si>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</si>
  <si>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</si>
  <si>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</si>
  <si>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</si>
  <si>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</si>
  <si>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</si>
  <si>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</si>
  <si>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</si>
  <si>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</si>
  <si>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</si>
  <si>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</si>
  <si>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</si>
  <si>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</si>
  <si>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</si>
  <si>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</si>
  <si>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</si>
  <si>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</si>
  <si>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</si>
  <si>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</si>
  <si>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</si>
  <si>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</si>
  <si>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</si>
  <si>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</si>
  <si>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</si>
  <si>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</si>
  <si>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</si>
  <si>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</si>
  <si>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</si>
  <si>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</si>
  <si>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</si>
  <si>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</si>
  <si>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</si>
  <si>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</si>
  <si>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</si>
  <si>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</si>
  <si>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</si>
  <si>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</si>
  <si>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</si>
  <si>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</si>
  <si>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</si>
  <si>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</si>
  <si>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</si>
  <si>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</si>
  <si>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</si>
  <si>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</si>
  <si>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</si>
  <si>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</si>
  <si>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</si>
  <si>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</si>
  <si>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</si>
  <si>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</si>
  <si>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</si>
  <si>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</si>
  <si>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</si>
  <si>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</si>
  <si>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</si>
  <si>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</si>
  <si>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</si>
  <si>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</si>
  <si>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</si>
  <si>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</si>
  <si>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</si>
  <si>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</si>
  <si>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</si>
  <si>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</si>
  <si>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</si>
  <si>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</si>
  <si>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</si>
  <si>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</si>
  <si>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</si>
  <si>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</si>
  <si>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</si>
  <si>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</si>
  <si>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</si>
  <si>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</si>
  <si>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</si>
  <si>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</si>
  <si>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</si>
  <si>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</si>
  <si>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</si>
  <si>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</si>
  <si>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</si>
  <si>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</si>
  <si>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</si>
  <si>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</si>
  <si>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</si>
  <si>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</si>
  <si>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</si>
  <si>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</si>
  <si>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</si>
  <si>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</si>
  <si>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</si>
  <si>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</si>
  <si>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</si>
  <si>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</si>
  <si>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</si>
  <si>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</si>
  <si>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</si>
  <si>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</si>
  <si>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</si>
  <si>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</si>
  <si>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</si>
  <si>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</si>
  <si>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</si>
  <si>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</si>
  <si>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</si>
  <si>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</si>
  <si>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</si>
  <si>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</si>
  <si>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</si>
  <si>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</si>
  <si>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</si>
  <si>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</si>
  <si>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</si>
  <si>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</si>
  <si>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</si>
  <si>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</si>
  <si>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</si>
  <si>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</si>
  <si>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</si>
  <si>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</si>
  <si>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</si>
  <si>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</si>
  <si>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</si>
  <si>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</si>
  <si>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</si>
  <si>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</si>
  <si>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</si>
  <si>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</si>
  <si>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</si>
  <si>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</si>
  <si>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</si>
  <si>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</si>
  <si>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</si>
  <si>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</si>
  <si>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</si>
  <si>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</si>
  <si>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</si>
  <si>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</si>
  <si>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</si>
  <si>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</si>
  <si>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</si>
  <si>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</si>
  <si>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</si>
  <si>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</si>
  <si>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</si>
  <si>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</si>
  <si>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</si>
  <si>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</si>
  <si>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</si>
  <si>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</si>
  <si>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</si>
  <si>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</si>
  <si>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</si>
  <si>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</si>
  <si>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</si>
  <si>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</si>
  <si>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</si>
  <si>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</si>
  <si>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</si>
  <si>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</si>
  <si>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</si>
  <si>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</si>
  <si>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</si>
  <si>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</si>
  <si>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</si>
  <si>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</si>
  <si>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</si>
  <si>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</si>
  <si>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</si>
  <si>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</si>
  <si>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</si>
  <si>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</si>
  <si>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</si>
  <si>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</si>
  <si>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</si>
  <si>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</si>
  <si>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</si>
  <si>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</si>
  <si>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</si>
  <si>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</si>
  <si>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</si>
  <si>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</si>
  <si>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</si>
  <si>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</si>
  <si>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</si>
  <si>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</si>
  <si>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</si>
  <si>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</si>
  <si>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</si>
  <si>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</si>
  <si>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</si>
  <si>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</si>
  <si>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</si>
  <si>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</si>
  <si>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</si>
  <si>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</si>
  <si>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</si>
  <si>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</si>
  <si>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</si>
  <si>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</si>
  <si>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</si>
  <si>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</si>
  <si>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</si>
  <si>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</si>
  <si>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</si>
  <si>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</si>
  <si>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</si>
  <si>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</si>
  <si>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</si>
  <si>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</si>
  <si>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</si>
  <si>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</si>
  <si>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</si>
  <si>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</si>
  <si>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</si>
  <si>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</si>
  <si>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</si>
  <si>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</si>
  <si>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</si>
  <si>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</si>
  <si>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</si>
  <si>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</si>
  <si>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</si>
  <si>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</si>
  <si>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</si>
  <si>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</si>
  <si>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</si>
  <si>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</si>
  <si>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</si>
  <si>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</si>
  <si>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</si>
  <si>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</si>
  <si>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</si>
  <si>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</si>
  <si>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</si>
  <si>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</si>
  <si>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</si>
  <si>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</si>
  <si>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</si>
  <si>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</si>
  <si>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</si>
  <si>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</si>
  <si>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</si>
  <si>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</si>
  <si>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</si>
  <si>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</si>
  <si>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</si>
  <si>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</si>
  <si>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</si>
  <si>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</si>
  <si>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</si>
  <si>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</si>
  <si>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</si>
  <si>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</si>
  <si>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</si>
  <si>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</si>
  <si>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</si>
  <si>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</si>
  <si>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</si>
  <si>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</si>
  <si>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</si>
  <si>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</si>
  <si>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</si>
  <si>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</si>
  <si>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</si>
  <si>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</si>
  <si>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</si>
  <si>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</si>
  <si>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</si>
  <si>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</si>
  <si>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</si>
  <si>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</si>
  <si>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</si>
  <si>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</si>
  <si>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</si>
  <si>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</si>
  <si>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</si>
  <si>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</si>
  <si>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</si>
  <si>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</si>
  <si>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</si>
  <si>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</si>
  <si>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</si>
  <si>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</si>
  <si>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</si>
  <si>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</si>
  <si>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</si>
  <si>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</si>
  <si>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</si>
  <si>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</si>
  <si>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</si>
  <si>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</si>
  <si>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</si>
  <si>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</si>
  <si>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</si>
  <si>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</si>
  <si>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</si>
  <si>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</si>
  <si>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</si>
  <si>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</si>
  <si>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</si>
  <si>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</si>
  <si>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</si>
  <si>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</si>
  <si>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</si>
  <si>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</si>
  <si>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</si>
  <si>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</si>
  <si>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</si>
  <si>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</si>
  <si>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</si>
  <si>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</si>
  <si>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</si>
  <si>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</si>
  <si>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</si>
  <si>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</si>
  <si>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</si>
  <si>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</si>
  <si>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</si>
  <si>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</si>
  <si>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</si>
  <si>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</si>
  <si>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</si>
  <si>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</si>
  <si>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</si>
  <si>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</si>
  <si>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</si>
  <si>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</si>
  <si>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</si>
  <si>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</si>
  <si>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</si>
  <si>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</si>
  <si>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</si>
  <si>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</si>
  <si>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</si>
  <si>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</si>
  <si>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</si>
  <si>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</si>
  <si>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</si>
  <si>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</si>
  <si>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</si>
  <si>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</si>
  <si>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</si>
  <si>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</si>
  <si>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</si>
  <si>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</si>
  <si>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</si>
  <si>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</si>
  <si>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</si>
  <si>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</si>
  <si>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</si>
  <si>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</si>
  <si>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</si>
  <si>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</si>
  <si>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</si>
  <si>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</si>
  <si>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</si>
  <si>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</si>
  <si>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</si>
  <si>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</si>
  <si>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</si>
  <si>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</si>
  <si>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</si>
  <si>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</si>
  <si>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</si>
  <si>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</si>
  <si>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</si>
  <si>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</si>
  <si>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</si>
  <si>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</si>
  <si>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</si>
  <si>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</si>
  <si>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</si>
  <si>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</si>
  <si>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</si>
  <si>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</si>
  <si>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</si>
  <si>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</si>
  <si>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</si>
  <si>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</si>
  <si>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</si>
  <si>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</si>
  <si>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</si>
  <si>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</si>
  <si>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</si>
  <si>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</si>
  <si>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</si>
  <si>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</si>
  <si>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</si>
  <si>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</si>
  <si>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</si>
  <si>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</si>
  <si>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</si>
  <si>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</si>
  <si>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</si>
  <si>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</si>
  <si>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</si>
  <si>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</si>
  <si>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</si>
  <si>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</si>
  <si>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</si>
  <si>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</si>
  <si>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</si>
  <si>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</si>
  <si>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</si>
  <si>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</si>
  <si>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</si>
  <si>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</si>
  <si>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</si>
  <si>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</si>
  <si>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</si>
  <si>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</si>
  <si>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</si>
  <si>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</si>
  <si>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</si>
  <si>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</si>
  <si>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</si>
  <si>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</si>
  <si>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</si>
  <si>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</si>
  <si>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</si>
  <si>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</si>
  <si>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</si>
  <si>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</si>
  <si>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</si>
  <si>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</si>
  <si>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</si>
  <si>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</si>
  <si>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</si>
  <si>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</si>
  <si>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</si>
  <si>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</si>
  <si>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</si>
  <si>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</si>
  <si>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</si>
  <si>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</si>
  <si>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</si>
  <si>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</si>
  <si>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</si>
  <si>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</si>
  <si>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</si>
  <si>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</si>
  <si>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</si>
  <si>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</si>
  <si>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</si>
  <si>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</si>
  <si>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</si>
  <si>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</si>
  <si>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</si>
  <si>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</si>
  <si>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</si>
  <si>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</si>
  <si>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</si>
  <si>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</si>
  <si>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</si>
  <si>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</si>
  <si>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</si>
  <si>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</si>
  <si>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</si>
  <si>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</si>
  <si>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</si>
  <si>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</si>
  <si>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</si>
  <si>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</si>
  <si>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</si>
  <si>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</si>
  <si>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</si>
  <si>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</si>
  <si>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</si>
  <si>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</si>
  <si>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</si>
  <si>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</si>
  <si>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</si>
  <si>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</si>
  <si>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</si>
  <si>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</si>
  <si>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</si>
  <si>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</si>
  <si>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</si>
  <si>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</si>
  <si>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</si>
  <si>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</si>
  <si>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</si>
  <si>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</si>
  <si>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</si>
  <si>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</si>
  <si>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</si>
  <si>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</si>
  <si>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</si>
  <si>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</si>
  <si>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</si>
  <si>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</si>
  <si>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</si>
  <si>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</si>
  <si>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</si>
  <si>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</si>
  <si>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</si>
  <si>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</si>
  <si>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</si>
  <si>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</si>
  <si>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</si>
  <si>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</si>
  <si>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</si>
  <si>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</si>
  <si>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</si>
  <si>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</si>
  <si>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</si>
  <si>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</si>
  <si>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</si>
  <si>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</si>
  <si>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</si>
  <si>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</si>
  <si>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</si>
  <si>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</si>
  <si>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</si>
  <si>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</si>
  <si>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</si>
  <si>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</si>
  <si>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</si>
  <si>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</si>
  <si>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</si>
  <si>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</si>
  <si>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</si>
  <si>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</si>
  <si>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</si>
  <si>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</si>
  <si>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</si>
  <si>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</si>
  <si>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</si>
  <si>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</si>
  <si>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</si>
  <si>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</si>
  <si>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</si>
  <si>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</si>
  <si>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</si>
  <si>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</si>
  <si>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</si>
  <si>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</si>
  <si>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</si>
  <si>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</si>
  <si>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</si>
  <si>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</si>
  <si>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</si>
  <si>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</si>
  <si>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</si>
  <si>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</si>
  <si>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</si>
  <si>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</si>
  <si>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</si>
  <si>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</si>
  <si>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</si>
  <si>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</si>
  <si>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</si>
  <si>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</si>
  <si>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</si>
  <si>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</si>
  <si>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</si>
  <si>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</si>
  <si>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</si>
  <si>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</si>
  <si>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</si>
  <si>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</si>
  <si>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</si>
  <si>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</si>
  <si>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</si>
  <si>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</si>
  <si>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</si>
  <si>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</si>
  <si>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</si>
  <si>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</si>
  <si>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</si>
  <si>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</si>
  <si>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</si>
  <si>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</si>
  <si>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</si>
  <si>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</si>
  <si>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</si>
  <si>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</si>
  <si>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</si>
  <si>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</si>
  <si>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</si>
  <si>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</si>
  <si>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</si>
  <si>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</si>
  <si>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</si>
  <si>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</si>
  <si>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</si>
  <si>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</si>
  <si>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</si>
  <si>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</si>
  <si>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</si>
  <si>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</si>
  <si>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</si>
  <si>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</si>
  <si>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</si>
  <si>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</si>
  <si>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</si>
  <si>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</si>
  <si>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</si>
  <si>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</si>
  <si>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</si>
  <si>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</si>
  <si>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</si>
  <si>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</si>
  <si>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</si>
  <si>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</si>
  <si>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</si>
  <si>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</si>
  <si>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</si>
  <si>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</si>
  <si>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</si>
  <si>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</si>
  <si>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</si>
  <si>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</si>
  <si>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</si>
  <si>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</si>
  <si>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</si>
  <si>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</si>
  <si>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</si>
  <si>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</si>
  <si>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</si>
  <si>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</si>
  <si>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</si>
  <si>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</si>
  <si>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</si>
  <si>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</si>
  <si>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</si>
  <si>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</si>
  <si>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</si>
  <si>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</si>
  <si>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</si>
  <si>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</si>
  <si>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</si>
  <si>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</si>
  <si>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</si>
  <si>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</si>
  <si>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</si>
  <si>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</si>
  <si>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</si>
  <si>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</si>
  <si>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</si>
  <si>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</si>
  <si>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</si>
  <si>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</si>
  <si>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</si>
  <si>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</si>
  <si>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</si>
  <si>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</si>
  <si>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</si>
  <si>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</si>
  <si>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</si>
  <si>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</si>
  <si>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</si>
  <si>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</si>
  <si>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</si>
  <si>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</si>
  <si>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</si>
  <si>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</si>
  <si>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</si>
  <si>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</si>
  <si>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</si>
  <si>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</si>
  <si>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</si>
  <si>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</si>
  <si>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</si>
  <si>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</si>
  <si>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</si>
  <si>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</si>
  <si>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</si>
  <si>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</si>
  <si>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</si>
  <si>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</si>
  <si>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</si>
  <si>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</si>
  <si>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</si>
  <si>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</si>
  <si>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</si>
  <si>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</si>
  <si>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</si>
  <si>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</si>
  <si>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</si>
  <si>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</si>
  <si>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</si>
  <si>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</si>
  <si>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</si>
  <si>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</si>
  <si>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</si>
  <si>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</si>
  <si>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</si>
  <si>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</si>
  <si>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</si>
  <si>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</si>
  <si>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</si>
  <si>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</si>
  <si>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</si>
  <si>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</si>
  <si>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</si>
  <si>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</si>
  <si>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</si>
  <si>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</si>
  <si>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</si>
  <si>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</si>
  <si>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</si>
  <si>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</si>
  <si>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</si>
  <si>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</si>
  <si>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</si>
  <si>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</si>
  <si>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</si>
  <si>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</si>
  <si>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</si>
  <si>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</si>
  <si>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</si>
  <si>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</si>
  <si>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</si>
  <si>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</si>
  <si>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</si>
  <si>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</si>
  <si>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</si>
  <si>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</si>
  <si>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</si>
  <si>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</si>
  <si>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</si>
  <si>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</si>
  <si>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</si>
  <si>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</si>
  <si>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</si>
  <si>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</si>
  <si>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</si>
  <si>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</si>
  <si>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</si>
  <si>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</si>
  <si>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</si>
  <si>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</si>
  <si>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</si>
  <si>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</si>
  <si>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</si>
  <si>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</si>
  <si>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</si>
  <si>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</si>
  <si>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</si>
  <si>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</si>
  <si>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</si>
  <si>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</si>
  <si>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</si>
  <si>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</si>
  <si>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</si>
  <si>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</si>
  <si>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</si>
  <si>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</si>
  <si>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</si>
  <si>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</si>
  <si>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</si>
  <si>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</si>
  <si>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</si>
  <si>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</si>
  <si>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</si>
  <si>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</si>
  <si>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</si>
  <si>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</si>
  <si>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</si>
  <si>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</si>
  <si>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</si>
  <si>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</si>
  <si>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</si>
  <si>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</si>
  <si>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</si>
  <si>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</si>
  <si>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</si>
  <si>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</si>
  <si>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</si>
  <si>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</si>
  <si>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</si>
  <si>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</si>
  <si>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</si>
  <si>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</si>
  <si>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</si>
  <si>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</si>
  <si>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</si>
  <si>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</si>
  <si>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</si>
  <si>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</si>
  <si>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</si>
  <si>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</si>
  <si>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</si>
  <si>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</si>
  <si>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</si>
  <si>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</si>
  <si>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</si>
  <si>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</si>
  <si>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</si>
  <si>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</si>
  <si>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</si>
  <si>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</si>
  <si>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</si>
  <si>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</si>
  <si>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</si>
  <si>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</si>
  <si>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</si>
  <si>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</si>
  <si>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</si>
  <si>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</si>
  <si>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</si>
  <si>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</si>
  <si>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</si>
  <si>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</si>
  <si>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</si>
  <si>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</si>
  <si>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</si>
  <si>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</si>
  <si>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</si>
  <si>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</si>
  <si>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</si>
  <si>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</si>
  <si>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</si>
  <si>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</si>
  <si>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</si>
  <si>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</si>
  <si>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</si>
  <si>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</si>
  <si>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</si>
  <si>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</si>
  <si>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</si>
  <si>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</si>
  <si>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</si>
  <si>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</si>
  <si>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</si>
  <si>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</si>
  <si>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</si>
  <si>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</si>
  <si>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</si>
  <si>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</si>
  <si>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</si>
  <si>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</si>
  <si>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</si>
  <si>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</si>
  <si>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</si>
  <si>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</si>
  <si>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</si>
  <si>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</si>
  <si>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</si>
  <si>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</si>
  <si>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</si>
  <si>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</si>
  <si>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</si>
  <si>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</si>
  <si>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</si>
  <si>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</si>
  <si>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</si>
  <si>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</si>
  <si>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</si>
  <si>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</si>
  <si>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</si>
  <si>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</si>
  <si>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</si>
  <si>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</si>
  <si>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</si>
  <si>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</si>
  <si>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</si>
  <si>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</si>
  <si>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</si>
  <si>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</si>
  <si>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</si>
  <si>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</si>
  <si>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</si>
  <si>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</si>
  <si>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</si>
  <si>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</si>
  <si>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</si>
  <si>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</si>
  <si>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</si>
  <si>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</si>
  <si>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</si>
  <si>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</si>
  <si>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</si>
  <si>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</si>
  <si>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</si>
  <si>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</si>
  <si>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</si>
  <si>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</si>
  <si>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</si>
  <si>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</si>
  <si>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</si>
  <si>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</si>
  <si>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</si>
  <si>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</si>
  <si>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</si>
  <si>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</si>
  <si>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</si>
  <si>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</si>
  <si>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</si>
  <si>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</si>
  <si>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</si>
  <si>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</si>
  <si>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</si>
  <si>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</si>
  <si>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</si>
  <si>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</si>
  <si>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</si>
  <si>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</si>
  <si>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</si>
  <si>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</si>
  <si>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</si>
  <si>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</si>
  <si>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</si>
  <si>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</si>
  <si>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</si>
  <si>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</si>
  <si>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</si>
  <si>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</si>
  <si>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</si>
  <si>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</si>
  <si>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</si>
  <si>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</si>
  <si>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</si>
  <si>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</si>
  <si>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</si>
  <si>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</si>
  <si>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</si>
  <si>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</si>
  <si>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</si>
  <si>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</si>
  <si>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</si>
  <si>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</si>
  <si>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</si>
  <si>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</si>
  <si>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</si>
  <si>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</si>
  <si>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</si>
  <si>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</si>
  <si>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</si>
  <si>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</si>
  <si>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</si>
  <si>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</si>
  <si>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</si>
  <si>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</si>
  <si>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</si>
  <si>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</si>
  <si>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</si>
  <si>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</si>
  <si>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</si>
  <si>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</si>
  <si>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</si>
  <si>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</si>
  <si>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</si>
  <si>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</si>
  <si>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</si>
  <si>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</si>
  <si>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</si>
  <si>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</si>
  <si>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</si>
  <si>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</si>
  <si>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</si>
  <si>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</si>
  <si>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</si>
  <si>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</si>
  <si>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</si>
  <si>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</si>
  <si>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</si>
  <si>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</si>
  <si>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</si>
  <si>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</si>
  <si>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</si>
  <si>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</si>
  <si>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</si>
  <si>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</si>
  <si>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</si>
  <si>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</si>
  <si>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</si>
  <si>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</si>
  <si>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</si>
  <si>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</si>
  <si>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</si>
  <si>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</si>
  <si>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</si>
  <si>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</si>
  <si>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</si>
  <si>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</si>
  <si>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</si>
  <si>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</si>
  <si>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</si>
  <si>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</si>
  <si>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</si>
  <si>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</si>
  <si>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</si>
  <si>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</si>
  <si>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</si>
  <si>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</si>
  <si>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</si>
  <si>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</si>
  <si>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</si>
  <si>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</si>
  <si>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</si>
  <si>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</si>
  <si>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</si>
  <si>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</si>
  <si>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</si>
  <si>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</si>
  <si>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</si>
  <si>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</si>
  <si>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</si>
  <si>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</si>
  <si>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</si>
  <si>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</si>
  <si>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</si>
  <si>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</si>
  <si>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</si>
  <si>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</si>
  <si>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</si>
  <si>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</si>
  <si>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</si>
  <si>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</si>
  <si>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</si>
  <si>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</si>
  <si>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</si>
  <si>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</si>
  <si>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</si>
  <si>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</si>
  <si>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</si>
  <si>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</si>
  <si>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</si>
  <si>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</si>
  <si>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</si>
  <si>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</si>
  <si>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</si>
  <si>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</si>
  <si>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</si>
  <si>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</si>
  <si>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</si>
  <si>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</si>
  <si>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</si>
  <si>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</si>
  <si>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</si>
  <si>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</si>
  <si>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</si>
  <si>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</si>
  <si>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</si>
  <si>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</si>
  <si>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</si>
  <si>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</si>
  <si>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</si>
  <si>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</si>
  <si>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</si>
  <si>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</si>
  <si>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</si>
  <si>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</si>
  <si>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</si>
  <si>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</si>
  <si>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</si>
  <si>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</si>
  <si>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</si>
  <si>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</si>
  <si>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</si>
  <si>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</si>
  <si>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</si>
  <si>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</si>
  <si>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</si>
  <si>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</si>
  <si>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</si>
  <si>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</si>
  <si>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</si>
  <si>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</si>
  <si>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</si>
  <si>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</si>
  <si>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</si>
  <si>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</si>
  <si>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</si>
  <si>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</si>
  <si>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</si>
  <si>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</si>
  <si>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</si>
  <si>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</si>
  <si>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</si>
  <si>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</si>
  <si>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</si>
  <si>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</si>
  <si>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</si>
  <si>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</si>
  <si>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</si>
  <si>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</si>
  <si>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</si>
  <si>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</si>
  <si>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</si>
  <si>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</si>
  <si>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</si>
  <si>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</si>
  <si>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</si>
  <si>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</si>
  <si>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</si>
  <si>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</si>
  <si>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</si>
  <si>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</si>
  <si>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</si>
  <si>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</si>
  <si>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</si>
  <si>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</si>
  <si>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</si>
  <si>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</si>
  <si>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</si>
  <si>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</si>
  <si>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</si>
  <si>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</si>
  <si>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</si>
  <si>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</si>
  <si>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</si>
  <si>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</si>
  <si>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</si>
  <si>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</si>
  <si>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</si>
  <si>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</si>
  <si>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</si>
  <si>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</si>
  <si>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</si>
  <si>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</si>
  <si>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</si>
  <si>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</si>
  <si>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</si>
  <si>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</si>
  <si>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</si>
  <si>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</si>
  <si>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</si>
  <si>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</si>
  <si>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</si>
  <si>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</si>
  <si>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</si>
  <si>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</si>
  <si>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</si>
  <si>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</si>
  <si>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</si>
  <si>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</si>
  <si>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</si>
  <si>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</si>
  <si>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</si>
  <si>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</si>
  <si>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</si>
  <si>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</si>
  <si>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</si>
  <si>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</si>
  <si>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</si>
  <si>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</si>
  <si>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</si>
  <si>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</si>
  <si>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</si>
  <si>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</si>
  <si>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</si>
  <si>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</si>
  <si>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</si>
  <si>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</si>
  <si>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</si>
  <si>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</si>
  <si>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</si>
  <si>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</si>
  <si>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</si>
  <si>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</si>
  <si>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</si>
  <si>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</si>
  <si>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</si>
  <si>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</si>
  <si>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</si>
  <si>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</si>
  <si>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</si>
  <si>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</si>
  <si>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</si>
  <si>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</si>
  <si>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</si>
  <si>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</si>
  <si>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</si>
  <si>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</si>
  <si>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</si>
  <si>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</si>
  <si>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</si>
  <si>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</si>
  <si>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</si>
  <si>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</si>
  <si>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</si>
  <si>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</si>
  <si>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</si>
  <si>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</si>
  <si>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</si>
  <si>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</si>
  <si>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</si>
  <si>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</si>
  <si>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</si>
  <si>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</si>
  <si>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</si>
  <si>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</si>
  <si>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</si>
  <si>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</si>
  <si>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</si>
  <si>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</si>
  <si>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</si>
  <si>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</si>
  <si>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</si>
  <si>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</si>
  <si>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</si>
  <si>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</si>
  <si>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</si>
  <si>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</si>
  <si>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</si>
  <si>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</si>
  <si>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</si>
  <si>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</si>
  <si>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</si>
  <si>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</si>
  <si>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</si>
  <si>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</si>
  <si>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</si>
  <si>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</si>
  <si>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</si>
  <si>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</si>
  <si>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</si>
  <si>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</si>
  <si>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</si>
  <si>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</si>
  <si>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</si>
  <si>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</si>
  <si>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</si>
  <si>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</si>
  <si>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</si>
  <si>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</si>
  <si>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</si>
  <si>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</si>
  <si>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</si>
  <si>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</si>
  <si>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</si>
  <si>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</si>
  <si>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</si>
  <si>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</si>
  <si>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</si>
  <si>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</si>
  <si>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</si>
  <si>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</si>
  <si>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</si>
  <si>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</si>
  <si>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</si>
  <si>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</si>
  <si>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</si>
  <si>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</si>
  <si>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</si>
  <si>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</si>
  <si>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</si>
  <si>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</si>
  <si>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</si>
  <si>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</si>
  <si>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</si>
  <si>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</si>
  <si>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</si>
  <si>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</si>
  <si>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</si>
  <si>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</si>
  <si>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</si>
  <si>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</si>
  <si>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</si>
  <si>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</si>
  <si>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</si>
  <si>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</si>
  <si>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</si>
  <si>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</si>
  <si>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</si>
  <si>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</si>
  <si>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</si>
  <si>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</si>
  <si>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</si>
  <si>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</si>
  <si>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</si>
  <si>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</si>
  <si>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</si>
  <si>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</si>
  <si>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</si>
  <si>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</si>
  <si>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</si>
  <si>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</si>
  <si>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</si>
  <si>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</si>
  <si>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</si>
  <si>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</si>
  <si>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</si>
  <si>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</si>
  <si>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</si>
  <si>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</si>
  <si>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</si>
  <si>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</si>
  <si>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</si>
  <si>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</si>
  <si>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</si>
  <si>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</si>
  <si>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</si>
  <si>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</si>
  <si>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</si>
  <si>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</si>
  <si>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</si>
  <si>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</si>
  <si>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</si>
  <si>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</si>
  <si>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</si>
  <si>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</si>
  <si>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</si>
  <si>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</si>
  <si>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</si>
  <si>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</si>
  <si>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</si>
  <si>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</si>
  <si>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</si>
  <si>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</si>
  <si>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</si>
  <si>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</si>
  <si>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</si>
  <si>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</si>
  <si>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</si>
  <si>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</si>
  <si>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</si>
  <si>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</si>
  <si>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</si>
  <si>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</si>
  <si>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</si>
  <si>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</si>
  <si>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</si>
  <si>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</si>
  <si>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</si>
  <si>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</si>
  <si>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</si>
  <si>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</si>
  <si>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</si>
  <si>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</si>
  <si>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</si>
  <si>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</si>
  <si>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</si>
  <si>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</si>
  <si>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</si>
  <si>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</si>
  <si>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</si>
  <si>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</si>
  <si>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</si>
  <si>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</si>
  <si>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</si>
  <si>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</si>
  <si>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</si>
  <si>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</si>
  <si>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</si>
  <si>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</si>
  <si>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</si>
  <si>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</si>
  <si>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</si>
  <si>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</si>
  <si>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</si>
  <si>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</si>
  <si>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</si>
  <si>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</si>
  <si>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</si>
  <si>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</si>
  <si>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</si>
  <si>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</si>
  <si>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</si>
  <si>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</si>
  <si>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</si>
  <si>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</si>
  <si>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</si>
  <si>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</si>
  <si>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</si>
  <si>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</si>
  <si>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</si>
  <si>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</si>
  <si>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</si>
  <si>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</si>
  <si>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</si>
  <si>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</si>
  <si>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</si>
  <si>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</si>
  <si>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</si>
  <si>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</si>
  <si>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</si>
  <si>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</si>
  <si>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</si>
  <si>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</si>
  <si>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</si>
  <si>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</si>
  <si>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</si>
  <si>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</si>
  <si>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</si>
  <si>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</si>
  <si>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</si>
  <si>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</si>
  <si>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</si>
  <si>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</si>
  <si>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</si>
  <si>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</si>
  <si>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</si>
  <si>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</si>
  <si>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</si>
  <si>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</si>
  <si>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</si>
  <si>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</si>
  <si>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</si>
  <si>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</si>
  <si>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</si>
  <si>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</si>
  <si>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</si>
  <si>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</si>
  <si>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</si>
  <si>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</si>
  <si>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</si>
  <si>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</si>
  <si>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</si>
  <si>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</si>
  <si>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</si>
  <si>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</si>
  <si>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</si>
  <si>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</si>
  <si>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</si>
  <si>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</si>
  <si>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</si>
  <si>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</si>
  <si>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</si>
  <si>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</si>
  <si>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</si>
  <si>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</si>
  <si>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</si>
  <si>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</si>
  <si>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</si>
  <si>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</si>
  <si>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</si>
  <si>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</si>
  <si>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</si>
  <si>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</si>
  <si>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</si>
  <si>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</si>
  <si>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</si>
  <si>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</si>
  <si>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</si>
  <si>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</si>
  <si>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</si>
  <si>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</si>
  <si>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</si>
  <si>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</si>
  <si>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</si>
  <si>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</si>
  <si>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</si>
  <si>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</si>
  <si>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</si>
  <si>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</si>
  <si>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</si>
  <si>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</si>
  <si>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</si>
  <si>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</si>
  <si>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</si>
  <si>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</si>
  <si>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</si>
  <si>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</si>
  <si>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</si>
  <si>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</si>
  <si>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</si>
  <si>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</si>
  <si>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</si>
  <si>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</si>
  <si>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</si>
  <si>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</si>
  <si>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</si>
  <si>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</si>
  <si>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</si>
  <si>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</si>
  <si>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</si>
  <si>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</si>
  <si>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</si>
  <si>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</si>
  <si>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</si>
  <si>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</si>
  <si>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</si>
  <si>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</si>
  <si>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</si>
  <si>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</si>
  <si>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</si>
  <si>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</si>
  <si>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</si>
  <si>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</si>
  <si>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</si>
  <si>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</si>
  <si>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</si>
  <si>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</si>
  <si>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</si>
  <si>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</si>
  <si>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</si>
  <si>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</si>
  <si>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</si>
  <si>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</si>
  <si>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</si>
  <si>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</si>
  <si>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</si>
  <si>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</si>
  <si>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</si>
  <si>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</si>
  <si>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</si>
  <si>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</si>
  <si>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</si>
  <si>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</si>
  <si>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</si>
  <si>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</si>
  <si>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</si>
  <si>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</si>
  <si>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</si>
  <si>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</si>
  <si>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</si>
  <si>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</si>
  <si>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</si>
  <si>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</si>
  <si>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</si>
  <si>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</si>
  <si>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</si>
  <si>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</si>
  <si>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</si>
  <si>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</si>
  <si>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</si>
  <si>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</si>
  <si>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</si>
  <si>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</si>
  <si>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</si>
  <si>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</si>
  <si>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</si>
  <si>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</si>
  <si>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</si>
  <si>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</si>
  <si>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</si>
  <si>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</si>
  <si>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</si>
  <si>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</si>
  <si>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</si>
  <si>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</si>
  <si>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</si>
  <si>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</si>
  <si>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</si>
  <si>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</si>
  <si>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</si>
  <si>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</si>
  <si>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</si>
  <si>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</si>
  <si>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</si>
  <si>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</si>
  <si>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</si>
  <si>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</si>
  <si>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</si>
  <si>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</si>
  <si>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</si>
  <si>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</si>
  <si>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</si>
  <si>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</si>
  <si>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</si>
  <si>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</si>
  <si>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</si>
  <si>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</si>
  <si>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</si>
  <si>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</si>
  <si>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</si>
  <si>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</si>
  <si>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</si>
  <si>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</si>
  <si>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</si>
  <si>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</si>
  <si>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</si>
  <si>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</si>
  <si>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</si>
  <si>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</si>
  <si>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</si>
  <si>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</si>
  <si>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</si>
  <si>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</si>
  <si>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</si>
  <si>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</si>
  <si>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</si>
  <si>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</si>
  <si>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</si>
  <si>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</si>
  <si>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</si>
  <si>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</si>
  <si>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</si>
  <si>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</si>
  <si>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</si>
  <si>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</si>
  <si>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</si>
  <si>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</si>
  <si>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</si>
  <si>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</si>
  <si>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</si>
  <si>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</si>
  <si>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</si>
  <si>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</si>
  <si>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</si>
  <si>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</si>
  <si>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</si>
  <si>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</si>
  <si>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</si>
  <si>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</si>
  <si>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</si>
  <si>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</si>
  <si>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</si>
  <si>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</si>
  <si>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</si>
  <si>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</si>
  <si>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</si>
  <si>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</si>
  <si>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</si>
  <si>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</si>
  <si>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</si>
  <si>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</si>
  <si>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</si>
  <si>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</si>
  <si>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</si>
  <si>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</si>
  <si>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</si>
  <si>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</si>
  <si>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</si>
  <si>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</si>
  <si>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</si>
  <si>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</si>
  <si>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</si>
  <si>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</si>
  <si>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</si>
  <si>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</si>
  <si>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</si>
  <si>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</si>
  <si>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</si>
  <si>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</si>
  <si>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</si>
  <si>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</si>
  <si>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</si>
  <si>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</si>
  <si>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</si>
  <si>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</si>
  <si>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</si>
  <si>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</si>
  <si>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</si>
  <si>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</si>
  <si>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</si>
  <si>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</si>
  <si>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</si>
  <si>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</si>
  <si>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</si>
  <si>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</si>
  <si>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</si>
  <si>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</si>
  <si>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</si>
  <si>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</si>
  <si>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</si>
  <si>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</si>
  <si>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</si>
  <si>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</si>
  <si>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</si>
  <si>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</si>
  <si>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</si>
  <si>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</si>
  <si>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</si>
  <si>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</si>
  <si>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</si>
  <si>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</si>
  <si>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</si>
  <si>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</si>
  <si>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</si>
  <si>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</si>
  <si>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</si>
  <si>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</si>
  <si>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</si>
  <si>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</si>
  <si>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</si>
  <si>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</si>
  <si>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</si>
  <si>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</si>
  <si>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</si>
  <si>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</si>
  <si>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</si>
  <si>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</si>
  <si>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</si>
  <si>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</si>
  <si>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</si>
  <si>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</si>
  <si>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</si>
  <si>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</si>
  <si>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</si>
  <si>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</si>
  <si>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</si>
  <si>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</si>
  <si>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</si>
  <si>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</si>
  <si>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</si>
  <si>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</si>
  <si>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</si>
  <si>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</si>
  <si>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</si>
  <si>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</si>
  <si>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</si>
  <si>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</si>
  <si>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</si>
  <si>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</si>
  <si>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</si>
  <si>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</si>
  <si>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</si>
  <si>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</si>
  <si>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</si>
  <si>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</si>
  <si>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</si>
  <si>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</si>
  <si>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</si>
  <si>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</si>
  <si>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</si>
  <si>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</si>
  <si>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</si>
  <si>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</si>
  <si>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</si>
  <si>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</si>
  <si>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</si>
  <si>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</si>
  <si>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</si>
  <si>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</si>
  <si>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</si>
  <si>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</si>
  <si>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</si>
  <si>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</si>
  <si>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</si>
  <si>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</si>
  <si>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</si>
  <si>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</si>
  <si>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</si>
  <si>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</si>
  <si>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</si>
  <si>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</si>
  <si>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</si>
  <si>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</si>
  <si>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</si>
  <si>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</si>
  <si>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</si>
  <si>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</si>
  <si>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</si>
  <si>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</si>
  <si>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</si>
  <si>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</si>
  <si>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</si>
  <si>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</si>
  <si>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</si>
  <si>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</si>
  <si>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</si>
  <si>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</si>
  <si>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</si>
  <si>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</si>
  <si>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</si>
  <si>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</si>
  <si>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</si>
  <si>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</si>
  <si>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</si>
  <si>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</si>
  <si>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</si>
  <si>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</si>
  <si>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</si>
  <si>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</si>
  <si>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</si>
  <si>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</si>
  <si>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</si>
  <si>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</si>
  <si>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</si>
  <si>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</si>
  <si>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</si>
  <si>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</si>
  <si>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</si>
  <si>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</si>
  <si>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</si>
  <si>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</si>
  <si>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</si>
  <si>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</si>
  <si>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</si>
  <si>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</si>
  <si>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</si>
  <si>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</si>
  <si>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</si>
  <si>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</si>
  <si>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</si>
  <si>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</si>
  <si>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</si>
  <si>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</si>
  <si>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</si>
  <si>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</si>
  <si>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</si>
  <si>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</si>
  <si>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</si>
  <si>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</si>
  <si>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</si>
  <si>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</si>
  <si>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</si>
  <si>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</si>
  <si>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</si>
  <si>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</si>
  <si>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</si>
  <si>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</si>
  <si>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</si>
  <si>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</si>
  <si>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</si>
  <si>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</si>
  <si>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</si>
  <si>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</si>
  <si>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</si>
  <si>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</si>
  <si>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</si>
  <si>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</si>
  <si>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</si>
  <si>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</si>
  <si>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</si>
  <si>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</si>
  <si>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</si>
  <si>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</si>
  <si>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</si>
  <si>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</si>
  <si>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</si>
  <si>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</si>
  <si>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</si>
  <si>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</si>
  <si>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</si>
  <si>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</si>
  <si>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</si>
  <si>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</si>
  <si>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</si>
  <si>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</si>
  <si>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</si>
  <si>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</si>
  <si>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</si>
  <si>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</si>
  <si>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</si>
  <si>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</si>
  <si>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</si>
  <si>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</si>
  <si>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</si>
  <si>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</si>
  <si>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</si>
  <si>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</si>
  <si>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</si>
  <si>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</si>
  <si>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</si>
  <si>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</si>
  <si>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</si>
  <si>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</si>
  <si>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</si>
  <si>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</si>
  <si>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</si>
  <si>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</si>
  <si>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</si>
  <si>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</si>
  <si>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</si>
  <si>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</si>
  <si>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</si>
  <si>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</si>
  <si>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</si>
  <si>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</si>
  <si>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</si>
  <si>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</si>
  <si>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</si>
  <si>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</si>
  <si>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</si>
  <si>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</si>
  <si>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</si>
  <si>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</si>
  <si>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</si>
  <si>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</si>
  <si>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</si>
  <si>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</si>
  <si>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</si>
  <si>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</si>
  <si>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</si>
  <si>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</si>
  <si>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</si>
  <si>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</si>
  <si>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</si>
  <si>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</si>
  <si>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</si>
  <si>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</si>
  <si>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</si>
  <si>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</si>
  <si>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</si>
  <si>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</si>
  <si>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</si>
  <si>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</si>
  <si>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</si>
  <si>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</si>
  <si>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</si>
  <si>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</si>
  <si>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</si>
  <si>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</si>
  <si>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</si>
  <si>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</si>
  <si>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</si>
  <si>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</si>
  <si>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</si>
  <si>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</si>
  <si>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</si>
  <si>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</si>
  <si>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</si>
  <si>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</si>
  <si>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</si>
  <si>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</si>
  <si>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</si>
  <si>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</si>
  <si>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</si>
  <si>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</si>
  <si>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</si>
  <si>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</si>
  <si>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</si>
  <si>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</si>
  <si>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</si>
  <si>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</si>
  <si>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</si>
  <si>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</si>
  <si>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</si>
  <si>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</si>
  <si>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</si>
  <si>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</si>
  <si>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</si>
  <si>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</si>
  <si>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</si>
  <si>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</si>
  <si>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</si>
  <si>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</si>
  <si>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</si>
  <si>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</si>
  <si>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</si>
  <si>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</si>
  <si>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</si>
  <si>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</si>
  <si>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</si>
  <si>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</si>
  <si>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</si>
  <si>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</si>
  <si>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</si>
  <si>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</si>
  <si>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</si>
  <si>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</si>
  <si>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</si>
  <si>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</si>
  <si>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</si>
  <si>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</si>
  <si>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</si>
  <si>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</si>
  <si>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</si>
  <si>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</si>
  <si>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</si>
  <si>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</si>
  <si>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</si>
  <si>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</si>
  <si>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</si>
  <si>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</si>
  <si>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</si>
  <si>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</si>
  <si>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</si>
  <si>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</si>
  <si>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</si>
  <si>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</si>
  <si>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</si>
  <si>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</si>
  <si>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</si>
  <si>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</si>
  <si>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</si>
  <si>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</si>
  <si>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</si>
  <si>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</si>
  <si>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</si>
  <si>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</si>
  <si>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</si>
  <si>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</si>
  <si>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</si>
  <si>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</si>
  <si>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</si>
  <si>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</si>
  <si>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</si>
  <si>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</si>
  <si>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</si>
  <si>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</si>
  <si>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</si>
  <si>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</si>
  <si>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</si>
  <si>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</si>
  <si>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</si>
  <si>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</si>
  <si>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</si>
  <si>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</si>
  <si>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</si>
  <si>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</si>
  <si>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</si>
  <si>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</si>
  <si>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</si>
  <si>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</si>
  <si>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</si>
  <si>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</si>
  <si>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</si>
  <si>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</si>
  <si>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</si>
  <si>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</si>
  <si>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</si>
  <si>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</si>
  <si>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</si>
  <si>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</si>
  <si>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</si>
  <si>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</si>
  <si>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</si>
  <si>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</si>
  <si>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</si>
  <si>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</si>
  <si>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</si>
  <si>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</si>
  <si>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</si>
  <si>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</si>
  <si>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</si>
  <si>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</si>
  <si>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</si>
  <si>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</si>
  <si>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</si>
  <si>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</si>
  <si>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</si>
  <si>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</si>
  <si>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</si>
  <si>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</si>
  <si>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</si>
  <si>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</si>
  <si>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</si>
  <si>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</si>
  <si>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</si>
  <si>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</si>
  <si>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</si>
  <si>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</si>
  <si>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</si>
  <si>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</si>
  <si>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</si>
  <si>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</si>
  <si>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</si>
  <si>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</si>
  <si>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</si>
  <si>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</si>
  <si>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</si>
  <si>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</si>
  <si>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</si>
  <si>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</si>
  <si>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</si>
  <si>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</si>
  <si>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</si>
  <si>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</si>
  <si>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</si>
  <si>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</si>
  <si>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</si>
  <si>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</si>
  <si>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</si>
  <si>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</si>
  <si>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</si>
  <si>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</si>
  <si>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</si>
  <si>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</si>
  <si>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</si>
  <si>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</si>
  <si>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</si>
  <si>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</si>
  <si>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</si>
  <si>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</si>
  <si>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</si>
  <si>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</si>
  <si>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</si>
  <si>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</si>
  <si>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</si>
  <si>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</si>
  <si>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</si>
  <si>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</si>
  <si>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</si>
  <si>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</si>
  <si>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</si>
  <si>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</si>
  <si>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</si>
  <si>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</si>
  <si>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</si>
  <si>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</si>
  <si>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</si>
  <si>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</si>
  <si>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</si>
  <si>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</si>
  <si>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</si>
  <si>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</si>
  <si>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</si>
  <si>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</si>
  <si>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</si>
  <si>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</si>
  <si>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</si>
  <si>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</si>
  <si>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</si>
  <si>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</si>
  <si>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</si>
  <si>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</si>
  <si>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</si>
  <si>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</si>
  <si>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</si>
  <si>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</si>
  <si>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</si>
  <si>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</si>
  <si>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</si>
  <si>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</si>
  <si>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</si>
  <si>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</si>
  <si>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</si>
  <si>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</si>
  <si>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</si>
  <si>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</si>
  <si>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</si>
  <si>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</si>
  <si>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</si>
  <si>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</si>
  <si>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</si>
  <si>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</si>
  <si>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</si>
  <si>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</si>
  <si>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</si>
  <si>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</si>
  <si>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</si>
  <si>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</si>
  <si>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</si>
  <si>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</si>
  <si>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</si>
  <si>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</si>
  <si>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</si>
  <si>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</si>
  <si>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</si>
  <si>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</si>
  <si>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</si>
  <si>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</si>
  <si>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</si>
  <si>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</si>
  <si>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</si>
  <si>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</si>
  <si>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</si>
  <si>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</si>
  <si>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</si>
  <si>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</si>
  <si>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</si>
  <si>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</si>
  <si>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</si>
  <si>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</si>
  <si>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</si>
  <si>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</si>
  <si>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</si>
  <si>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</si>
  <si>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</si>
  <si>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</si>
  <si>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</si>
  <si>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</si>
  <si>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</si>
  <si>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</si>
  <si>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</si>
  <si>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</si>
  <si>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</si>
  <si>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</si>
  <si>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</si>
  <si>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</si>
  <si>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</si>
  <si>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</si>
  <si>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</si>
  <si>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</si>
  <si>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</si>
  <si>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</si>
  <si>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</si>
  <si>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</si>
  <si>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</si>
  <si>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</si>
  <si>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</si>
  <si>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</si>
  <si>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</si>
  <si>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</si>
  <si>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</si>
  <si>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</si>
  <si>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</si>
  <si>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</si>
  <si>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</si>
  <si>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</si>
  <si>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</si>
  <si>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</si>
  <si>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</si>
  <si>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</si>
  <si>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</si>
  <si>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</si>
  <si>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</si>
  <si>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</si>
  <si>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</si>
  <si>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</si>
  <si>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</si>
  <si>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</si>
  <si>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</si>
  <si>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</si>
  <si>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</si>
  <si>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</si>
  <si>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</si>
  <si>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</si>
  <si>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</si>
  <si>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</si>
  <si>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</si>
  <si>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</si>
  <si>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</si>
  <si>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</si>
  <si>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</si>
  <si>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</si>
  <si>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</si>
  <si>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</si>
  <si>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</si>
  <si>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</si>
  <si>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</si>
  <si>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</si>
  <si>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</si>
  <si>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</si>
  <si>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</si>
  <si>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</si>
  <si>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</si>
  <si>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</si>
  <si>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</si>
  <si>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</si>
  <si>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</si>
  <si>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</si>
  <si>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</si>
  <si>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</si>
  <si>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</si>
  <si>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</si>
  <si>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</si>
  <si>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</si>
  <si>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</si>
  <si>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</si>
  <si>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</si>
  <si>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</si>
  <si>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</si>
  <si>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</si>
  <si>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</si>
  <si>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</si>
  <si>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</si>
  <si>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</si>
  <si>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</si>
  <si>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</si>
  <si>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</si>
  <si>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</si>
  <si>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</si>
  <si>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</si>
  <si>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</si>
  <si>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</si>
  <si>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</si>
  <si>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</si>
  <si>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</si>
  <si>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</si>
  <si>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</si>
  <si>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</si>
  <si>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</si>
  <si>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</si>
  <si>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</si>
  <si>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</si>
  <si>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</si>
  <si>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</si>
  <si>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</si>
  <si>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</si>
  <si>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</si>
  <si>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</si>
  <si>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</si>
  <si>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</si>
  <si>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</si>
  <si>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</si>
  <si>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</si>
  <si>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</si>
  <si>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</si>
  <si>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</si>
  <si>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</si>
  <si>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</si>
  <si>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</si>
  <si>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</si>
  <si>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</si>
  <si>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</si>
  <si>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</si>
  <si>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</si>
  <si>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</si>
  <si>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</si>
  <si>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</si>
  <si>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</si>
  <si>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</si>
  <si>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</si>
  <si>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</si>
  <si>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</si>
  <si>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</si>
  <si>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</si>
  <si>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</si>
  <si>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</si>
  <si>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</si>
  <si>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</si>
  <si>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</si>
  <si>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</si>
  <si>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</si>
  <si>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</si>
  <si>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</si>
  <si>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</si>
  <si>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</si>
  <si>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</si>
  <si>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</si>
  <si>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</si>
  <si>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</si>
  <si>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</si>
  <si>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</si>
  <si>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</si>
  <si>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</si>
  <si>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</si>
  <si>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</si>
  <si>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</si>
  <si>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</si>
  <si>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</si>
  <si>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</si>
  <si>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</si>
  <si>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</si>
  <si>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</si>
  <si>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</si>
  <si>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</si>
  <si>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</si>
  <si>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</si>
  <si>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</si>
  <si>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</si>
  <si>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</si>
  <si>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</si>
  <si>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</si>
  <si>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</si>
  <si>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</si>
  <si>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</si>
  <si>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</si>
  <si>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</si>
  <si>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</si>
  <si>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</si>
  <si>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</si>
  <si>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</si>
  <si>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</si>
  <si>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</si>
  <si>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</si>
  <si>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</si>
  <si>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</si>
  <si>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</si>
  <si>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</si>
  <si>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</si>
  <si>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</si>
  <si>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</si>
  <si>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</si>
  <si>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</si>
  <si>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</si>
  <si>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</si>
  <si>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</si>
  <si>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</si>
  <si>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</si>
  <si>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</si>
  <si>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</si>
  <si>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</si>
  <si>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</si>
  <si>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</si>
  <si>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</si>
  <si>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</si>
  <si>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</si>
  <si>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</si>
  <si>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</si>
  <si>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</si>
  <si>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</si>
  <si>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</si>
  <si>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</si>
  <si>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</si>
  <si>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</si>
  <si>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</si>
  <si>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</si>
  <si>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</si>
  <si>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</si>
  <si>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</si>
  <si>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</si>
  <si>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</si>
  <si>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</si>
  <si>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</si>
  <si>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</si>
  <si>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</si>
  <si>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</si>
  <si>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</si>
  <si>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</si>
  <si>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</si>
  <si>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</si>
  <si>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</si>
  <si>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</si>
  <si>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</si>
  <si>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</si>
  <si>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</si>
  <si>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</si>
  <si>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</si>
  <si>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</si>
  <si>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</si>
  <si>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</si>
  <si>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</si>
  <si>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</si>
  <si>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</si>
  <si>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</si>
  <si>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</si>
  <si>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</si>
  <si>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</si>
  <si>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</si>
  <si>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</si>
  <si>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</si>
  <si>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</si>
  <si>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</si>
  <si>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</si>
  <si>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</si>
  <si>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</si>
  <si>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</si>
  <si>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</si>
  <si>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</si>
  <si>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</si>
  <si>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</si>
  <si>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</si>
  <si>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</si>
  <si>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</si>
  <si>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</si>
  <si>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</si>
  <si>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</si>
  <si>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</si>
  <si>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</si>
  <si>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</si>
  <si>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</si>
  <si>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</si>
  <si>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</si>
  <si>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</si>
  <si>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</si>
  <si>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</si>
  <si>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</si>
  <si>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</si>
  <si>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</si>
  <si>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</si>
  <si>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</si>
  <si>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</si>
  <si>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</si>
  <si>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</si>
  <si>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</si>
  <si>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</si>
  <si>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</si>
  <si>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</si>
  <si>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</si>
  <si>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</si>
  <si>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</si>
  <si>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</si>
  <si>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</si>
  <si>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</si>
  <si>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</si>
  <si>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</si>
  <si>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</si>
  <si>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</si>
  <si>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</si>
  <si>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</si>
  <si>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</si>
  <si>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</si>
  <si>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</si>
  <si>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</si>
  <si>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</si>
  <si>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</si>
  <si>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</si>
  <si>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</si>
  <si>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</si>
  <si>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</si>
  <si>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</si>
  <si>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</si>
  <si>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</si>
  <si>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</si>
  <si>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</si>
  <si>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</si>
  <si>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</si>
  <si>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</si>
  <si>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</si>
  <si>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</si>
  <si>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</si>
  <si>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</si>
  <si>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</si>
  <si>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</si>
  <si>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</si>
  <si>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</si>
  <si>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</si>
  <si>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</si>
  <si>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</si>
  <si>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</si>
  <si>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</si>
  <si>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</si>
  <si>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</si>
  <si>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</si>
  <si>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</si>
  <si>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</si>
  <si>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</si>
  <si>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</si>
  <si>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</si>
  <si>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</si>
  <si>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</si>
  <si>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</si>
  <si>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</si>
  <si>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</si>
  <si>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</si>
  <si>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</si>
  <si>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</si>
  <si>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</si>
  <si>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</si>
  <si>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</si>
  <si>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</si>
  <si>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</si>
  <si>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</si>
  <si>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</si>
  <si>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</si>
  <si>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</si>
  <si>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</si>
  <si>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</si>
  <si>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</si>
  <si>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</si>
  <si>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</si>
  <si>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</si>
  <si>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</si>
  <si>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</si>
  <si>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</si>
  <si>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</si>
  <si>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</si>
  <si>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</si>
  <si>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</si>
  <si>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</si>
  <si>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</si>
  <si>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</si>
  <si>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</si>
  <si>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</si>
  <si>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</si>
  <si>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</si>
  <si>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</si>
  <si>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</si>
  <si>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</si>
  <si>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</si>
  <si>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</si>
  <si>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</si>
  <si>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</si>
  <si>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</si>
  <si>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</si>
  <si>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</si>
  <si>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</si>
  <si>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</si>
  <si>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</si>
  <si>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</si>
  <si>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</si>
  <si>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</si>
  <si>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</si>
  <si>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</si>
  <si>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</si>
  <si>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</si>
  <si>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</si>
  <si>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</si>
  <si>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</si>
  <si>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</si>
  <si>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</si>
  <si>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</si>
  <si>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</si>
  <si>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</si>
  <si>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</si>
  <si>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</si>
  <si>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</si>
  <si>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</si>
  <si>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</si>
  <si>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</si>
  <si>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</si>
  <si>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</si>
  <si>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</si>
  <si>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</si>
  <si>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</si>
  <si>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</si>
  <si>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</si>
  <si>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</si>
  <si>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</si>
  <si>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</si>
  <si>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</si>
  <si>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</si>
  <si>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</si>
  <si>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</si>
  <si>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</si>
  <si>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</si>
  <si>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</si>
  <si>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</si>
  <si>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</si>
  <si>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</si>
  <si>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</si>
  <si>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</si>
  <si>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</si>
  <si>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</si>
  <si>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</si>
  <si>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</si>
  <si>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</si>
  <si>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</si>
  <si>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</si>
  <si>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</si>
  <si>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</si>
  <si>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</si>
  <si>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</si>
  <si>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</si>
  <si>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</si>
  <si>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</si>
  <si>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</si>
  <si>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</si>
  <si>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</si>
  <si>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</si>
  <si>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</si>
  <si>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</si>
  <si>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</si>
  <si>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</si>
  <si>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</si>
  <si>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</si>
  <si>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</si>
  <si>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</si>
  <si>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</si>
  <si>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</si>
  <si>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</si>
  <si>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</si>
  <si>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</si>
  <si>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</si>
  <si>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</si>
  <si>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</si>
  <si>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</si>
  <si>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</si>
  <si>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</si>
  <si>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</si>
  <si>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</si>
  <si>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</si>
  <si>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</si>
  <si>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</si>
  <si>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</si>
  <si>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</si>
  <si>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</si>
  <si>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</si>
  <si>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</si>
  <si>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</si>
  <si>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</si>
  <si>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</si>
  <si>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</si>
  <si>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</si>
  <si>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</si>
  <si>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</si>
  <si>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</si>
  <si>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</si>
  <si>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</si>
  <si>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</si>
  <si>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</si>
  <si>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</si>
  <si>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</si>
  <si>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</si>
  <si>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</si>
  <si>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</si>
  <si>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</si>
  <si>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</si>
  <si>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</si>
  <si>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</si>
  <si>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</si>
  <si>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</si>
  <si>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</si>
  <si>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</si>
  <si>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</si>
  <si>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</si>
  <si>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</si>
  <si>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</si>
  <si>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</si>
  <si>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</si>
  <si>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</si>
  <si>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</si>
  <si>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</si>
  <si>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</si>
  <si>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</si>
  <si>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</si>
  <si>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</si>
  <si>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</si>
  <si>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</si>
  <si>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</si>
  <si>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</si>
  <si>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</si>
  <si>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</si>
  <si>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</si>
  <si>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</si>
  <si>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</si>
  <si>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</si>
  <si>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</si>
  <si>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</si>
  <si>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</si>
  <si>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</si>
  <si>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</si>
  <si>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</si>
  <si>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</si>
  <si>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</si>
  <si>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</si>
  <si>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</si>
  <si>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</si>
  <si>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</si>
  <si>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</si>
  <si>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</si>
  <si>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</si>
  <si>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</si>
  <si>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</si>
  <si>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</si>
  <si>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</si>
  <si>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</si>
  <si>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</si>
  <si>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</si>
  <si>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</si>
  <si>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</si>
  <si>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</si>
  <si>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</si>
  <si>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</si>
  <si>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</si>
  <si>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</si>
  <si>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</si>
  <si>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</si>
  <si>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</si>
  <si>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</si>
  <si>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</si>
  <si>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</si>
  <si>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</si>
  <si>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</si>
  <si>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</si>
  <si>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</si>
  <si>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</si>
  <si>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</si>
  <si>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</si>
  <si>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</si>
  <si>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</si>
  <si>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</si>
  <si>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</si>
  <si>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</si>
  <si>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</si>
  <si>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</si>
  <si>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</si>
  <si>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</si>
  <si>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</si>
  <si>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</si>
  <si>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</si>
  <si>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</si>
  <si>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</si>
  <si>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</si>
  <si>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</si>
  <si>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</si>
  <si>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</si>
  <si>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</si>
  <si>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</si>
  <si>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</si>
  <si>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</si>
  <si>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</si>
  <si>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</si>
  <si>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</si>
  <si>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</si>
  <si>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</si>
  <si>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</si>
  <si>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</si>
  <si>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</si>
  <si>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</si>
  <si>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</si>
  <si>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</si>
  <si>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</si>
  <si>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</si>
  <si>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</si>
  <si>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</si>
  <si>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</si>
  <si>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</si>
  <si>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</si>
  <si>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</si>
  <si>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</si>
  <si>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</si>
  <si>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</si>
  <si>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</si>
  <si>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</si>
  <si>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</si>
  <si>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</si>
  <si>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</si>
  <si>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</si>
  <si>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</si>
  <si>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</si>
  <si>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</si>
  <si>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</si>
  <si>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</si>
  <si>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</si>
  <si>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</si>
  <si>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</si>
  <si>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</si>
  <si>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</si>
  <si>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</si>
  <si>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</si>
  <si>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</si>
  <si>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</si>
  <si>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</si>
  <si>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</si>
  <si>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</si>
  <si>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</si>
  <si>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</si>
  <si>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</si>
  <si>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</si>
  <si>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</si>
  <si>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</si>
  <si>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</si>
  <si>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</si>
  <si>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</si>
  <si>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</si>
  <si>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</si>
  <si>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</si>
  <si>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</si>
  <si>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</si>
  <si>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</si>
  <si>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</si>
  <si>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</si>
  <si>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</si>
  <si>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</si>
  <si>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</si>
  <si>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</si>
  <si>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</si>
  <si>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</si>
  <si>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</si>
  <si>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</si>
  <si>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</si>
  <si>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</si>
  <si>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</si>
  <si>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</si>
  <si>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</si>
  <si>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</si>
  <si>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</si>
  <si>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</si>
  <si>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</si>
  <si>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</si>
  <si>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</si>
  <si>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</si>
  <si>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</si>
  <si>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</si>
  <si>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</si>
  <si>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</si>
  <si>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</si>
  <si>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</si>
  <si>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</si>
  <si>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</si>
  <si>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</si>
  <si>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</si>
  <si>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</si>
  <si>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</si>
  <si>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</si>
  <si>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</si>
  <si>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</si>
  <si>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</si>
  <si>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</si>
  <si>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</si>
  <si>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</si>
  <si>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</si>
  <si>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</si>
  <si>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</si>
  <si>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</si>
  <si>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</si>
  <si>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</si>
  <si>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</si>
  <si>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</si>
  <si>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</si>
  <si>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</si>
  <si>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</si>
  <si>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</si>
  <si>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</si>
  <si>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</si>
  <si>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</si>
  <si>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</si>
  <si>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</si>
  <si>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</si>
  <si>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</si>
  <si>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</si>
  <si>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</si>
  <si>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</si>
  <si>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</si>
  <si>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</si>
  <si>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</si>
  <si>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</si>
  <si>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</si>
  <si>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</si>
  <si>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</si>
  <si>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</si>
  <si>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</si>
  <si>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</si>
  <si>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</si>
  <si>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</si>
  <si>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</si>
  <si>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</si>
  <si>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</si>
  <si>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</si>
  <si>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</si>
  <si>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</si>
  <si>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</si>
  <si>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</si>
  <si>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</si>
  <si>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</si>
  <si>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</si>
  <si>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</si>
  <si>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</si>
  <si>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</si>
  <si>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</si>
  <si>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</si>
  <si>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</si>
  <si>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</si>
  <si>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</si>
  <si>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</si>
  <si>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</si>
  <si>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</si>
  <si>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</si>
  <si>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</si>
  <si>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</si>
  <si>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</si>
  <si>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</si>
  <si>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</si>
  <si>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</si>
  <si>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</si>
  <si>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</si>
  <si>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</si>
  <si>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</si>
  <si>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</si>
  <si>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</si>
  <si>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</si>
  <si>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</si>
  <si>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</si>
  <si>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</si>
  <si>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</si>
  <si>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</si>
  <si>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</si>
  <si>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</si>
  <si>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</si>
  <si>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</si>
  <si>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</si>
  <si>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</si>
  <si>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</si>
  <si>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</si>
  <si>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</si>
  <si>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</si>
  <si>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</si>
  <si>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</si>
  <si>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</si>
  <si>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</si>
  <si>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</si>
  <si>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</si>
  <si>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</si>
  <si>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</si>
  <si>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</si>
  <si>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</si>
  <si>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</si>
  <si>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</si>
  <si>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</si>
  <si>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</si>
  <si>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</si>
  <si>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</si>
  <si>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</si>
  <si>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</si>
  <si>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</si>
  <si>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</si>
  <si>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</si>
  <si>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</si>
  <si>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</si>
  <si>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</si>
  <si>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</si>
  <si>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</si>
  <si>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</si>
  <si>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</si>
  <si>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</si>
  <si>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</si>
  <si>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</si>
  <si>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</si>
  <si>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</si>
  <si>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</si>
  <si>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</si>
  <si>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</si>
  <si>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</si>
  <si>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</si>
  <si>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</si>
  <si>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</si>
  <si>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</si>
  <si>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</si>
  <si>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</si>
  <si>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</si>
  <si>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</si>
  <si>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</si>
  <si>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</si>
  <si>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</si>
  <si>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</si>
  <si>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</si>
  <si>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</si>
  <si>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</si>
  <si>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</si>
  <si>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</si>
  <si>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</si>
  <si>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</si>
  <si>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</si>
  <si>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</si>
  <si>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</si>
  <si>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</si>
  <si>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</si>
  <si>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</si>
  <si>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</si>
  <si>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</si>
  <si>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</si>
  <si>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</si>
  <si>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</si>
  <si>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</si>
  <si>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</si>
  <si>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</si>
  <si>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</si>
  <si>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</si>
  <si>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</si>
  <si>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</si>
  <si>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</si>
  <si>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</si>
  <si>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</si>
  <si>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</si>
  <si>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</si>
  <si>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</si>
  <si>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</si>
  <si>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</si>
  <si>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</si>
  <si>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</si>
  <si>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</si>
  <si>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</si>
  <si>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</si>
  <si>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</si>
  <si>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</si>
  <si>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</si>
  <si>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</si>
  <si>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</si>
  <si>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</si>
  <si>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</si>
  <si>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</si>
  <si>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</si>
  <si>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</si>
  <si>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</si>
  <si>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</si>
  <si>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</si>
  <si>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</si>
  <si>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</si>
  <si>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</si>
  <si>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</si>
  <si>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</si>
  <si>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</si>
  <si>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</si>
  <si>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</si>
  <si>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</si>
  <si>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</si>
  <si>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</si>
  <si>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</si>
  <si>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</si>
  <si>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</si>
  <si>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</si>
  <si>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</si>
  <si>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</si>
  <si>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</si>
  <si>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</si>
  <si>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</si>
  <si>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</si>
  <si>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</si>
  <si>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</si>
  <si>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</si>
  <si>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</si>
  <si>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</si>
  <si>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</si>
  <si>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</si>
  <si>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</si>
  <si>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</si>
  <si>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</si>
  <si>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</si>
  <si>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</si>
  <si>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</si>
  <si>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</si>
  <si>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</si>
  <si>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</si>
  <si>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</si>
  <si>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</si>
  <si>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</si>
  <si>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</si>
  <si>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</si>
  <si>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</si>
  <si>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</si>
  <si>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</si>
  <si>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</si>
  <si>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</si>
  <si>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</si>
  <si>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</si>
  <si>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</si>
  <si>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</si>
  <si>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</si>
  <si>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</si>
  <si>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</si>
  <si>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</si>
  <si>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</si>
  <si>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</si>
  <si>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</si>
  <si>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</si>
  <si>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</si>
  <si>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</si>
  <si>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</si>
  <si>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</si>
  <si>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</si>
  <si>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</si>
  <si>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</si>
  <si>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</si>
  <si>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</si>
  <si>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</si>
  <si>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</si>
  <si>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</si>
  <si>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</si>
  <si>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</si>
  <si>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</si>
  <si>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</si>
  <si>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</si>
  <si>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</si>
  <si>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</si>
  <si>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</si>
  <si>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</si>
  <si>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</si>
  <si>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</si>
  <si>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</si>
  <si>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</si>
  <si>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</si>
  <si>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</si>
  <si>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</si>
  <si>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</si>
  <si>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</si>
  <si>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</si>
  <si>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</si>
  <si>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</si>
  <si>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</si>
  <si>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</si>
  <si>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</si>
  <si>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</si>
  <si>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</si>
  <si>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</si>
  <si>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</si>
  <si>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</si>
  <si>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</si>
  <si>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</si>
  <si>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</si>
  <si>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</si>
  <si>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</si>
  <si>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</si>
  <si>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</si>
  <si>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</si>
  <si>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</si>
  <si>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</si>
  <si>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</si>
  <si>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</si>
  <si>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</si>
  <si>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</si>
  <si>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</si>
  <si>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</si>
  <si>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</si>
  <si>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</si>
  <si>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</si>
  <si>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</si>
  <si>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</si>
  <si>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</si>
  <si>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</si>
  <si>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</si>
  <si>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</si>
  <si>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</si>
  <si>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</si>
  <si>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</si>
  <si>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</si>
  <si>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</si>
  <si>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</si>
  <si>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</si>
  <si>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</si>
  <si>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</si>
  <si>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</si>
  <si>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</si>
  <si>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</si>
  <si>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</si>
  <si>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</si>
  <si>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</si>
  <si>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</si>
  <si>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</si>
  <si>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</si>
  <si>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</si>
  <si>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</si>
  <si>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</si>
  <si>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</si>
  <si>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</si>
  <si>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</si>
  <si>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</si>
  <si>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</si>
  <si>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</si>
  <si>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</si>
  <si>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</si>
  <si>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</si>
  <si>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</si>
  <si>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</si>
  <si>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</si>
  <si>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</si>
  <si>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</si>
  <si>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</si>
  <si>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</si>
  <si>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</si>
  <si>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</si>
  <si>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</si>
  <si>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</si>
  <si>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</si>
  <si>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</si>
  <si>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</si>
  <si>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</si>
  <si>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</si>
  <si>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</si>
  <si>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</si>
  <si>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</si>
  <si>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</si>
  <si>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</si>
  <si>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</si>
  <si>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</si>
  <si>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</si>
  <si>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</si>
  <si>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</si>
  <si>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</si>
  <si>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</si>
  <si>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</si>
  <si>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</si>
  <si>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</si>
  <si>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</si>
  <si>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</si>
  <si>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</si>
  <si>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</si>
  <si>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</si>
  <si>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</si>
  <si>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</si>
  <si>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</si>
  <si>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</si>
  <si>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</si>
  <si>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</si>
  <si>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</si>
  <si>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</si>
  <si>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</si>
  <si>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</si>
  <si>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</si>
  <si>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</si>
  <si>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</si>
  <si>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</si>
  <si>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</si>
  <si>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</si>
  <si>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</si>
  <si>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</si>
  <si>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</si>
  <si>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</si>
  <si>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</si>
  <si>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</si>
  <si>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</si>
  <si>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</si>
  <si>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</si>
  <si>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</si>
  <si>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</si>
  <si>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</si>
  <si>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</si>
  <si>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</si>
  <si>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</si>
  <si>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</si>
  <si>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</si>
  <si>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</si>
  <si>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</si>
  <si>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</si>
  <si>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</si>
  <si>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</si>
  <si>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</si>
  <si>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</si>
  <si>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</si>
  <si>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</si>
  <si>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</si>
  <si>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</si>
  <si>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</si>
  <si>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</si>
  <si>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</si>
  <si>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</si>
  <si>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</si>
  <si>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</si>
  <si>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</si>
  <si>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</si>
  <si>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</si>
  <si>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</si>
  <si>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</si>
  <si>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</si>
  <si>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</si>
  <si>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</si>
  <si>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</si>
  <si>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</si>
  <si>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</si>
  <si>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</si>
  <si>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</si>
  <si>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</si>
  <si>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</si>
  <si>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</si>
  <si>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</si>
  <si>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</si>
  <si>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</si>
  <si>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</si>
  <si>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</si>
  <si>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</si>
  <si>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</si>
  <si>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</si>
  <si>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</si>
  <si>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</si>
  <si>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</si>
  <si>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</si>
  <si>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</si>
  <si>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</si>
  <si>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</si>
  <si>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</si>
  <si>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</si>
  <si>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</si>
  <si>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</si>
  <si>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</si>
  <si>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</si>
  <si>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</si>
  <si>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</si>
  <si>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</si>
  <si>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</si>
  <si>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</si>
  <si>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</si>
  <si>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</si>
  <si>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</si>
  <si>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</si>
  <si>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</si>
  <si>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</si>
  <si>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</si>
  <si>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</si>
  <si>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</si>
  <si>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</si>
  <si>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</si>
  <si>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</si>
  <si>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</si>
  <si>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</si>
  <si>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</si>
  <si>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</si>
  <si>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</si>
  <si>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</si>
  <si>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</si>
  <si>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</si>
  <si>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</si>
  <si>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</si>
  <si>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</si>
  <si>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</si>
  <si>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</si>
  <si>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</si>
  <si>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</si>
  <si>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</si>
  <si>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</si>
  <si>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</si>
  <si>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</si>
  <si>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</si>
  <si>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</si>
  <si>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</si>
  <si>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</si>
  <si>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</si>
  <si>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</si>
  <si>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</si>
  <si>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</si>
  <si>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</si>
  <si>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</si>
  <si>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</si>
  <si>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</si>
  <si>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</si>
  <si>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</si>
  <si>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</si>
  <si>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</si>
  <si>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</si>
  <si>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</si>
  <si>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</si>
  <si>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</si>
  <si>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</si>
  <si>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</si>
  <si>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</si>
  <si>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</si>
  <si>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</si>
  <si>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</si>
  <si>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</si>
  <si>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</si>
  <si>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</si>
  <si>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</si>
  <si>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</si>
  <si>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</si>
  <si>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</si>
  <si>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</si>
  <si>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</si>
  <si>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</si>
  <si>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</si>
  <si>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</si>
  <si>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</si>
  <si>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</si>
  <si>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</si>
  <si>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</si>
  <si>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</si>
  <si>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</si>
  <si>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</si>
  <si>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</si>
  <si>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</si>
  <si>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</si>
  <si>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</si>
  <si>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</si>
  <si>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</si>
  <si>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</si>
  <si>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</si>
  <si>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</si>
  <si>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</si>
  <si>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</si>
  <si>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</si>
  <si>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</si>
  <si>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</si>
  <si>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</si>
  <si>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</si>
  <si>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</si>
  <si>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</si>
  <si>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</si>
  <si>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</si>
  <si>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</si>
  <si>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</si>
  <si>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</si>
  <si>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</si>
  <si>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</si>
  <si>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</si>
  <si>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</si>
  <si>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</si>
  <si>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</si>
  <si>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</si>
  <si>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</si>
  <si>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</si>
  <si>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</si>
  <si>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</si>
  <si>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</si>
  <si>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</si>
  <si>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</si>
  <si>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</si>
  <si>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</si>
  <si>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</si>
  <si>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</si>
  <si>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</si>
  <si>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</si>
  <si>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</si>
  <si>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</si>
  <si>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</si>
  <si>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</si>
  <si>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</si>
  <si>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</si>
  <si>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</si>
  <si>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</si>
  <si>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</si>
  <si>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</si>
  <si>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</si>
  <si>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</si>
  <si>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</si>
  <si>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</si>
  <si>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</si>
  <si>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</si>
  <si>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</si>
  <si>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</si>
  <si>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</si>
  <si>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</si>
  <si>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</si>
  <si>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</si>
  <si>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</si>
  <si>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</si>
  <si>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</si>
  <si>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</si>
  <si>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</si>
  <si>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</si>
  <si>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</si>
  <si>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</si>
  <si>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</si>
  <si>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</si>
  <si>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</si>
  <si>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</si>
  <si>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</si>
  <si>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</si>
  <si>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</si>
  <si>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</si>
  <si>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</si>
  <si>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</si>
  <si>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</si>
  <si>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</si>
  <si>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</si>
  <si>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</si>
  <si>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</si>
  <si>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</si>
  <si>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</si>
  <si>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</si>
  <si>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</si>
  <si>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</si>
  <si>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</si>
  <si>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</si>
  <si>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</si>
  <si>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</si>
  <si>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</si>
  <si>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</si>
  <si>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</si>
  <si>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</si>
  <si>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</si>
  <si>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</si>
  <si>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</si>
  <si>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</si>
  <si>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</si>
  <si>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</si>
  <si>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</si>
  <si>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</si>
  <si>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</si>
  <si>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</si>
  <si>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</si>
  <si>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</si>
  <si>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</si>
  <si>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</si>
  <si>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</si>
  <si>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</si>
  <si>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</si>
  <si>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</si>
  <si>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</si>
  <si>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</si>
  <si>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</si>
  <si>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</si>
  <si>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</si>
  <si>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</si>
  <si>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</si>
  <si>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</si>
  <si>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</si>
  <si>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</si>
  <si>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</si>
  <si>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</si>
  <si>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</si>
  <si>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</si>
  <si>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</si>
  <si>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</si>
  <si>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</si>
  <si>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</si>
  <si>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</si>
  <si>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</si>
  <si>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</si>
  <si>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</si>
  <si>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</si>
  <si>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</si>
  <si>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</si>
  <si>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</si>
  <si>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</si>
  <si>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</si>
  <si>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</si>
  <si>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</si>
  <si>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</si>
  <si>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</si>
  <si>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</si>
  <si>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</si>
  <si>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</si>
  <si>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</si>
  <si>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</si>
  <si>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</si>
  <si>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</si>
  <si>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</si>
  <si>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</si>
  <si>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</si>
  <si>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</si>
  <si>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</si>
  <si>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</si>
  <si>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</si>
  <si>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</si>
  <si>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</si>
  <si>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</si>
  <si>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</si>
  <si>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</si>
  <si>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</si>
  <si>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</si>
  <si>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</si>
  <si>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</si>
  <si>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</si>
  <si>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</si>
  <si>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</si>
  <si>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</si>
  <si>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</si>
  <si>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</si>
  <si>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</si>
  <si>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</si>
  <si>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</si>
  <si>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</si>
  <si>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</si>
  <si>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</si>
  <si>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</si>
  <si>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</si>
  <si>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</si>
  <si>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</si>
  <si>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</si>
  <si>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</si>
  <si>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</si>
  <si>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</si>
  <si>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</si>
  <si>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</si>
  <si>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</si>
  <si>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</si>
  <si>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</si>
  <si>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</si>
  <si>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</si>
  <si>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</si>
  <si>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</si>
  <si>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</si>
  <si>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</si>
  <si>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</si>
  <si>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</si>
  <si>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</si>
  <si>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</si>
  <si>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</si>
  <si>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</si>
  <si>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</si>
  <si>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</si>
  <si>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</si>
  <si>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</si>
  <si>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</si>
  <si>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</si>
  <si>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</si>
  <si>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</si>
  <si>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</si>
  <si>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</si>
  <si>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</si>
  <si>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</si>
  <si>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</si>
  <si>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</si>
  <si>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</si>
  <si>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</si>
  <si>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</si>
  <si>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</si>
  <si>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</si>
  <si>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</si>
  <si>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</si>
  <si>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</si>
  <si>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</si>
  <si>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</si>
  <si>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</si>
  <si>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</si>
  <si>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</si>
  <si>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</si>
  <si>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</si>
  <si>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</si>
  <si>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</si>
  <si>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</si>
  <si>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</si>
  <si>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</si>
  <si>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</si>
  <si>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</si>
  <si>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</si>
  <si>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</si>
  <si>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</si>
  <si>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</si>
  <si>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</si>
  <si>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</si>
  <si>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</si>
  <si>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</si>
  <si>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</si>
  <si>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</si>
  <si>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</si>
  <si>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</si>
  <si>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</si>
  <si>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</si>
  <si>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</si>
  <si>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</si>
  <si>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</si>
  <si>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</si>
  <si>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</si>
  <si>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</si>
  <si>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</si>
  <si>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</si>
  <si>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</si>
  <si>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</si>
  <si>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</si>
  <si>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</si>
  <si>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</si>
  <si>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</si>
  <si>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</si>
  <si>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</si>
  <si>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</si>
  <si>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</si>
  <si>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</si>
  <si>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</si>
  <si>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</si>
  <si>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</si>
  <si>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</si>
  <si>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</si>
  <si>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</si>
  <si>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</si>
  <si>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</si>
  <si>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</si>
  <si>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</si>
  <si>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</si>
  <si>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</si>
  <si>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</si>
  <si>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</si>
  <si>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</si>
  <si>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</si>
  <si>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</si>
  <si>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</si>
  <si>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</si>
  <si>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</si>
  <si>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</si>
  <si>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</si>
  <si>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</si>
  <si>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</si>
  <si>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</si>
  <si>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</si>
  <si>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</si>
  <si>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</si>
  <si>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</si>
  <si>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</si>
  <si>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</si>
  <si>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</si>
  <si>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</si>
  <si>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</si>
  <si>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</si>
  <si>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</si>
  <si>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</si>
  <si>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</si>
  <si>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</si>
  <si>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</si>
  <si>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</si>
  <si>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</si>
  <si>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</si>
  <si>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</si>
  <si>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</si>
  <si>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</si>
  <si>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</si>
  <si>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</si>
  <si>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</si>
  <si>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</si>
  <si>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</si>
  <si>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</si>
  <si>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</si>
  <si>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</si>
  <si>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</si>
  <si>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</si>
  <si>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</si>
  <si>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</si>
  <si>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</si>
  <si>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</si>
  <si>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</si>
  <si>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</si>
  <si>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</si>
  <si>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</si>
  <si>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</si>
  <si>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</si>
  <si>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</si>
  <si>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</si>
  <si>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</si>
  <si>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</si>
  <si>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</si>
  <si>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</si>
  <si>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</si>
  <si>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</si>
  <si>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</si>
  <si>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</si>
  <si>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</si>
  <si>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</si>
  <si>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</si>
  <si>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</si>
  <si>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</si>
  <si>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</si>
  <si>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</si>
  <si>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</si>
  <si>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</si>
  <si>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</si>
  <si>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</si>
  <si>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</si>
  <si>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</si>
  <si>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</si>
  <si>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</si>
  <si>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</si>
  <si>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</si>
  <si>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</si>
  <si>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</si>
  <si>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</si>
  <si>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</si>
  <si>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</si>
  <si>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</si>
  <si>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</si>
  <si>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</si>
  <si>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</si>
  <si>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</si>
  <si>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</si>
  <si>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</si>
  <si>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</si>
  <si>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</si>
  <si>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</si>
  <si>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</si>
  <si>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</si>
  <si>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</si>
  <si>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</si>
  <si>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</si>
  <si>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</si>
  <si>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</si>
  <si>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</si>
  <si>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</si>
  <si>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</si>
  <si>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</si>
  <si>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</si>
  <si>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</si>
  <si>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</si>
  <si>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</si>
  <si>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</si>
  <si>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</si>
  <si>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</si>
  <si>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</si>
  <si>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</si>
  <si>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</si>
  <si>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</si>
  <si>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</si>
  <si>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</si>
  <si>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</si>
  <si>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</si>
  <si>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</si>
  <si>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</si>
  <si>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</si>
  <si>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</si>
  <si>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</si>
  <si>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</si>
  <si>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</si>
  <si>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</si>
  <si>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</si>
  <si>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</si>
  <si>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</si>
  <si>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</si>
  <si>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</si>
  <si>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</si>
  <si>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</si>
  <si>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</si>
  <si>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</si>
  <si>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</si>
  <si>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</si>
  <si>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</si>
  <si>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</si>
  <si>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</si>
  <si>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</si>
  <si>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</si>
  <si>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</si>
  <si>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</si>
  <si>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</si>
  <si>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</si>
  <si>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</si>
  <si>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</si>
  <si>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</si>
  <si>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</si>
  <si>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</si>
  <si>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</si>
  <si>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</si>
  <si>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</si>
  <si>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</si>
  <si>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</si>
  <si>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</si>
  <si>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</si>
  <si>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</si>
  <si>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</si>
  <si>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</si>
  <si>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</si>
  <si>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</si>
  <si>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</si>
  <si>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</si>
  <si>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</si>
  <si>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</si>
  <si>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</si>
  <si>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</si>
  <si>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</si>
  <si>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</si>
  <si>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</si>
  <si>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</si>
  <si>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</si>
  <si>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</si>
  <si>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</si>
  <si>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</si>
  <si>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</si>
  <si>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</si>
  <si>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</si>
  <si>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</si>
  <si>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</si>
  <si>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</si>
  <si>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</si>
  <si>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</si>
  <si>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</si>
  <si>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</si>
  <si>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</si>
  <si>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</si>
  <si>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</si>
  <si>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</si>
  <si>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</si>
  <si>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</si>
  <si>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</si>
  <si>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</si>
  <si>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</si>
  <si>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</si>
  <si>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</si>
  <si>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</si>
  <si>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</si>
  <si>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</si>
  <si>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</si>
  <si>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</si>
  <si>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</si>
  <si>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</si>
  <si>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</si>
  <si>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</si>
  <si>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</si>
  <si>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</si>
  <si>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</si>
  <si>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</si>
  <si>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</si>
  <si>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</si>
  <si>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</si>
  <si>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</si>
  <si>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</si>
  <si>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</si>
  <si>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</si>
  <si>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</si>
  <si>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</si>
  <si>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</si>
  <si>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</si>
  <si>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</si>
  <si>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</si>
  <si>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</si>
  <si>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</si>
  <si>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</si>
  <si>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</si>
  <si>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</si>
  <si>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</si>
  <si>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</si>
  <si>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</si>
  <si>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</si>
  <si>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</si>
  <si>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</si>
  <si>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</si>
  <si>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</si>
  <si>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</si>
  <si>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</si>
  <si>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</si>
  <si>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</si>
  <si>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</si>
  <si>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</si>
  <si>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</si>
  <si>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</si>
  <si>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</si>
  <si>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</si>
  <si>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</si>
  <si>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</si>
  <si>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</si>
  <si>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</si>
  <si>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</si>
  <si>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</si>
  <si>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</si>
  <si>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</si>
  <si>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</si>
  <si>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</si>
  <si>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</si>
  <si>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</si>
  <si>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</si>
  <si>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</si>
  <si>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</si>
  <si>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</si>
  <si>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</si>
  <si>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</si>
  <si>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</si>
  <si>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</si>
  <si>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</si>
  <si>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</si>
  <si>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</si>
  <si>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</si>
  <si>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</si>
  <si>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</si>
  <si>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</si>
  <si>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</si>
  <si>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</si>
  <si>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</si>
  <si>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</si>
  <si>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</si>
  <si>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</si>
  <si>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</si>
  <si>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</si>
  <si>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</si>
  <si>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</si>
  <si>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</si>
  <si>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</si>
  <si>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</si>
  <si>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</si>
  <si>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</si>
  <si>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</si>
  <si>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</si>
  <si>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</si>
  <si>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</si>
  <si>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</si>
  <si>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</si>
  <si>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</si>
  <si>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</si>
  <si>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</si>
  <si>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</si>
  <si>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</si>
  <si>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</si>
  <si>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</si>
  <si>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</si>
  <si>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</si>
  <si>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</si>
  <si>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</si>
  <si>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</si>
  <si>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</si>
  <si>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</si>
  <si>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</si>
  <si>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</si>
  <si>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</si>
  <si>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</si>
  <si>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</si>
  <si>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</si>
  <si>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</si>
  <si>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</si>
  <si>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</si>
  <si>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</si>
  <si>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</si>
  <si>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</si>
  <si>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</si>
  <si>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</si>
  <si>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</si>
  <si>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</si>
  <si>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</si>
  <si>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</si>
  <si>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</si>
  <si>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</si>
  <si>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</si>
  <si>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</si>
  <si>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</si>
  <si>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</si>
  <si>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</si>
  <si>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</si>
  <si>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</si>
  <si>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</si>
  <si>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</si>
  <si>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</si>
  <si>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</si>
  <si>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</si>
  <si>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</si>
  <si>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</si>
  <si>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</si>
  <si>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</si>
  <si>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</si>
  <si>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</si>
  <si>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</si>
  <si>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</si>
  <si>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</si>
  <si>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</si>
  <si>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</si>
  <si>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</si>
  <si>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</si>
  <si>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</si>
  <si>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</si>
  <si>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</si>
  <si>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</si>
  <si>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</si>
  <si>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</si>
  <si>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</si>
  <si>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</si>
  <si>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</si>
  <si>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</si>
  <si>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</si>
  <si>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</si>
  <si>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</si>
  <si>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</si>
  <si>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</si>
  <si>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</si>
  <si>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</si>
  <si>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</si>
  <si>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</si>
  <si>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</si>
  <si>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</si>
  <si>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</si>
  <si>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</si>
  <si>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</si>
  <si>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</si>
  <si>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</si>
  <si>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</si>
  <si>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</si>
  <si>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</si>
  <si>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</si>
  <si>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</si>
  <si>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</si>
  <si>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</si>
  <si>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</si>
  <si>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</si>
  <si>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</si>
  <si>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</si>
  <si>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</si>
  <si>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</si>
  <si>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</si>
  <si>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</si>
  <si>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</si>
  <si>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</si>
  <si>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</si>
  <si>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</si>
  <si>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</si>
  <si>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</si>
  <si>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</si>
  <si>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</si>
  <si>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</si>
  <si>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</si>
  <si>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</si>
  <si>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</si>
  <si>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</si>
  <si>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</si>
  <si>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</si>
  <si>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</si>
  <si>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</si>
  <si>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</si>
  <si>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</si>
  <si>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</si>
  <si>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</si>
  <si>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</si>
  <si>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</si>
  <si>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</si>
  <si>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</si>
  <si>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</si>
  <si>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</si>
  <si>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</si>
  <si>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</si>
  <si>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</si>
  <si>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</si>
  <si>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</si>
  <si>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</si>
  <si>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</si>
  <si>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</si>
  <si>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</si>
  <si>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</si>
  <si>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</si>
  <si>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</si>
  <si>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</si>
  <si>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</si>
  <si>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</si>
  <si>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</si>
  <si>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</si>
  <si>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</si>
  <si>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</si>
  <si>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</si>
  <si>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</si>
  <si>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</si>
  <si>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</si>
  <si>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</si>
  <si>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</si>
  <si>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</si>
  <si>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</si>
  <si>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</si>
  <si>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</si>
  <si>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</si>
  <si>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</si>
  <si>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</si>
  <si>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</si>
  <si>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</si>
  <si>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</si>
  <si>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</si>
  <si>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</si>
  <si>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</si>
  <si>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</si>
  <si>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</si>
  <si>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</si>
  <si>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</si>
  <si>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</si>
  <si>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</si>
  <si>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</si>
  <si>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</si>
  <si>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</si>
  <si>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</si>
  <si>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</si>
  <si>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</si>
  <si>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</si>
  <si>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</si>
  <si>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</si>
  <si>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</si>
  <si>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</si>
  <si>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</si>
  <si>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</si>
  <si>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</si>
  <si>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</si>
  <si>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</si>
  <si>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</si>
  <si>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</si>
  <si>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</si>
  <si>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</si>
  <si>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</si>
  <si>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</si>
  <si>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</si>
  <si>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</si>
  <si>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</si>
  <si>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</si>
  <si>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</si>
  <si>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</si>
  <si>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</si>
  <si>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</si>
  <si>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</si>
  <si>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</si>
  <si>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</si>
  <si>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</si>
  <si>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</si>
  <si>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</si>
  <si>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</si>
  <si>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</si>
  <si>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</si>
  <si>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</si>
  <si>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</si>
  <si>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</si>
  <si>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</si>
  <si>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</si>
  <si>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</si>
  <si>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</si>
  <si>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</si>
  <si>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</si>
  <si>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</si>
  <si>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</si>
  <si>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</si>
  <si>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</si>
  <si>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</si>
  <si>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</si>
  <si>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</si>
  <si>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</si>
  <si>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</si>
  <si>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</si>
  <si>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</si>
  <si>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</si>
  <si>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</si>
  <si>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</si>
  <si>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</si>
  <si>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</si>
  <si>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</si>
  <si>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</si>
  <si>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</si>
  <si>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</si>
  <si>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</si>
  <si>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</si>
  <si>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</si>
  <si>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</si>
  <si>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</si>
  <si>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</si>
  <si>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</si>
  <si>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</si>
  <si>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</si>
  <si>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</si>
  <si>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</si>
  <si>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</si>
  <si>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</si>
  <si>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</si>
  <si>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</si>
  <si>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</si>
  <si>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</si>
  <si>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</si>
  <si>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</si>
  <si>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</si>
  <si>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</si>
  <si>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</si>
  <si>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</si>
  <si>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</si>
  <si>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</si>
  <si>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</si>
  <si>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</si>
  <si>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</si>
  <si>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</si>
  <si>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</si>
  <si>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</si>
  <si>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</si>
  <si>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</si>
  <si>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</si>
  <si>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</si>
  <si>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</si>
  <si>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</si>
  <si>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</si>
  <si>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</si>
  <si>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</si>
  <si>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</si>
  <si>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</si>
  <si>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</si>
  <si>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</si>
  <si>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</si>
  <si>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</si>
  <si>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</si>
  <si>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</si>
  <si>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</si>
  <si>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</si>
  <si>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</si>
  <si>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</si>
  <si>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</si>
  <si>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</si>
  <si>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</si>
  <si>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</si>
  <si>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</si>
  <si>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</si>
  <si>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</si>
  <si>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</si>
  <si>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</si>
  <si>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</si>
  <si>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</si>
  <si>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</si>
  <si>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</si>
  <si>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</si>
  <si>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</si>
  <si>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</si>
  <si>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</si>
  <si>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</si>
  <si>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</si>
  <si>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</si>
  <si>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</si>
  <si>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</si>
  <si>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</si>
  <si>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</si>
  <si>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</si>
  <si>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</si>
  <si>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</si>
  <si>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</si>
  <si>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</si>
  <si>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</si>
  <si>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</si>
  <si>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</si>
  <si>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</si>
  <si>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</si>
  <si>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</si>
  <si>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</si>
  <si>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</si>
  <si>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</si>
  <si>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</si>
  <si>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</si>
  <si>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</si>
  <si>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</si>
  <si>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</si>
  <si>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</si>
  <si>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</si>
  <si>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</si>
  <si>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</si>
  <si>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</si>
  <si>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</si>
  <si>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</si>
  <si>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</si>
  <si>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</si>
  <si>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</si>
  <si>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</si>
  <si>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</si>
  <si>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</si>
  <si>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</si>
  <si>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</si>
  <si>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</si>
  <si>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</si>
  <si>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</si>
  <si>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</si>
  <si>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</si>
  <si>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</si>
  <si>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</si>
  <si>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</si>
  <si>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</si>
  <si>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</si>
  <si>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</si>
  <si>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</si>
  <si>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</si>
  <si>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</si>
  <si>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</si>
  <si>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</si>
  <si>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</si>
  <si>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</si>
  <si>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</si>
  <si>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</si>
  <si>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</si>
  <si>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</si>
  <si>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</si>
  <si>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</si>
  <si>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</si>
  <si>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</si>
  <si>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</si>
  <si>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</si>
  <si>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</si>
  <si>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</si>
  <si>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</si>
  <si>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</si>
  <si>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</si>
  <si>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</si>
  <si>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</si>
  <si>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</si>
  <si>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</si>
  <si>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</si>
  <si>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</si>
  <si>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</si>
  <si>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</si>
  <si>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</si>
  <si>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</si>
  <si>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</si>
  <si>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</si>
  <si>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</si>
  <si>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</si>
  <si>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</si>
  <si>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</si>
  <si>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</si>
  <si>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</si>
  <si>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</si>
  <si>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</si>
  <si>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</si>
  <si>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</si>
  <si>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</si>
  <si>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</si>
  <si>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</si>
  <si>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</si>
  <si>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</si>
  <si>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</si>
  <si>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</si>
  <si>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</si>
  <si>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</si>
  <si>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</si>
  <si>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</si>
  <si>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</si>
  <si>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</si>
  <si>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</si>
  <si>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</si>
  <si>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</si>
  <si>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</si>
  <si>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</si>
  <si>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</si>
  <si>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</si>
  <si>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</si>
  <si>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</si>
  <si>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</si>
  <si>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</si>
  <si>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</si>
  <si>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</si>
  <si>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</si>
  <si>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</si>
  <si>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</si>
  <si>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</si>
  <si>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</si>
  <si>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</si>
  <si>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</si>
  <si>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</si>
  <si>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</si>
  <si>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</si>
  <si>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</si>
  <si>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</si>
  <si>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</si>
  <si>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</si>
  <si>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</si>
  <si>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</si>
  <si>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</si>
  <si>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</si>
  <si>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</si>
  <si>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</si>
  <si>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</si>
  <si>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</si>
  <si>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</si>
  <si>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</si>
  <si>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</si>
  <si>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</si>
  <si>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</si>
  <si>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</si>
  <si>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</si>
  <si>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</si>
  <si>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</si>
  <si>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</si>
  <si>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</si>
  <si>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</si>
  <si>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</si>
  <si>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</si>
  <si>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</si>
  <si>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</si>
  <si>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</si>
  <si>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</si>
  <si>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</si>
  <si>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</si>
  <si>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</si>
  <si>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</si>
  <si>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</si>
  <si>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</si>
  <si>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</si>
  <si>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</si>
  <si>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</si>
  <si>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</si>
  <si>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</si>
  <si>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</si>
  <si>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</si>
  <si>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</si>
  <si>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</si>
  <si>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</si>
  <si>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</si>
  <si>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</si>
  <si>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</si>
  <si>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</si>
  <si>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</si>
  <si>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</si>
  <si>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</si>
  <si>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</si>
  <si>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</si>
  <si>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</si>
  <si>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</si>
  <si>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</si>
  <si>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</si>
  <si>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</si>
  <si>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</si>
  <si>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</si>
  <si>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</si>
  <si>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</si>
  <si>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</si>
  <si>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</si>
  <si>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</si>
  <si>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</si>
  <si>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</si>
  <si>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</si>
  <si>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</si>
  <si>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</si>
  <si>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</si>
  <si>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</si>
  <si>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</si>
  <si>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</si>
  <si>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</si>
  <si>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</si>
  <si>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</si>
  <si>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</si>
  <si>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</si>
  <si>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</si>
  <si>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</si>
  <si>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</si>
  <si>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</si>
  <si>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</si>
  <si>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</si>
  <si>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</si>
  <si>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</si>
  <si>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</si>
  <si>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</si>
  <si>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</si>
  <si>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</si>
  <si>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</si>
  <si>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</si>
  <si>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</si>
  <si>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</si>
  <si>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</si>
  <si>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</si>
  <si>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</si>
  <si>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</si>
  <si>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</si>
  <si>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</si>
  <si>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</si>
  <si>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</si>
  <si>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</si>
  <si>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</si>
  <si>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</si>
  <si>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</si>
  <si>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</si>
  <si>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</si>
  <si>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</si>
  <si>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</si>
  <si>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</si>
  <si>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</si>
  <si>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</si>
  <si>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</si>
  <si>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</si>
  <si>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</si>
  <si>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</si>
  <si>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</si>
  <si>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</si>
  <si>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</si>
  <si>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</si>
  <si>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</si>
  <si>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</si>
  <si>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</si>
  <si>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</si>
  <si>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</si>
  <si>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</si>
  <si>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</si>
  <si>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</si>
  <si>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</si>
  <si>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</si>
  <si>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</si>
  <si>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</si>
  <si>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</si>
  <si>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</si>
  <si>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</si>
  <si>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</si>
  <si>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</si>
  <si>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</si>
  <si>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</si>
  <si>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</si>
  <si>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</si>
  <si>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</si>
  <si>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</si>
  <si>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</si>
  <si>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</si>
  <si>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</si>
  <si>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</si>
  <si>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</si>
  <si>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</si>
  <si>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</si>
  <si>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</si>
  <si>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</si>
  <si>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</si>
  <si>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</si>
  <si>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</si>
  <si>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</si>
  <si>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</si>
  <si>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</si>
  <si>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</si>
  <si>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</si>
  <si>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</si>
  <si>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</si>
  <si>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</si>
  <si>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</si>
  <si>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</si>
  <si>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</si>
  <si>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</si>
  <si>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</si>
  <si>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</si>
  <si>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</si>
  <si>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</si>
  <si>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</si>
  <si>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</si>
  <si>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</si>
  <si>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</si>
  <si>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</si>
  <si>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</si>
  <si>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</si>
  <si>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</si>
  <si>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</si>
  <si>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</si>
  <si>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</si>
  <si>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</si>
  <si>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</si>
  <si>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</si>
  <si>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</si>
  <si>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</si>
  <si>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</si>
  <si>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</si>
  <si>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</si>
  <si>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</si>
  <si>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</si>
  <si>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</si>
  <si>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</si>
  <si>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</si>
  <si>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</si>
  <si>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</si>
  <si>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</si>
  <si>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</si>
  <si>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</si>
  <si>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</si>
  <si>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</si>
  <si>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</si>
  <si>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</si>
  <si>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</si>
  <si>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</si>
  <si>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</si>
  <si>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</si>
  <si>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</si>
  <si>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</si>
  <si>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</si>
  <si>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</si>
  <si>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</si>
  <si>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</si>
  <si>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</si>
  <si>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</si>
  <si>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</si>
  <si>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</si>
  <si>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</si>
  <si>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</si>
  <si>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</si>
  <si>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</si>
  <si>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</si>
  <si>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</si>
  <si>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</si>
  <si>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</si>
  <si>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</si>
  <si>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</si>
  <si>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</si>
  <si>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</si>
  <si>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</si>
  <si>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</si>
  <si>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</si>
  <si>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</si>
  <si>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</si>
  <si>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</si>
  <si>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</si>
  <si>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</si>
  <si>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</si>
  <si>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</si>
  <si>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</si>
  <si>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</si>
  <si>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</si>
  <si>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</si>
  <si>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</si>
  <si>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</si>
  <si>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</si>
  <si>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</si>
  <si>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</si>
  <si>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</si>
  <si>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</si>
  <si>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</si>
  <si>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</si>
  <si>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</si>
  <si>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</si>
  <si>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</si>
  <si>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</si>
  <si>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</si>
  <si>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</si>
  <si>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</si>
  <si>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</si>
  <si>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</si>
  <si>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</si>
  <si>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</si>
  <si>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</si>
  <si>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</si>
  <si>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</si>
  <si>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</si>
  <si>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</si>
  <si>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</si>
  <si>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</si>
  <si>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</si>
  <si>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</si>
  <si>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</si>
  <si>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</si>
  <si>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</si>
  <si>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</si>
  <si>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</si>
  <si>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</si>
  <si>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</si>
  <si>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</si>
  <si>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</si>
  <si>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</si>
  <si>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</si>
  <si>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</si>
  <si>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</si>
  <si>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</si>
  <si>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</si>
  <si>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</si>
  <si>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</si>
  <si>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</si>
  <si>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</si>
  <si>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</si>
  <si>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</si>
  <si>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</si>
  <si>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</si>
  <si>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</si>
  <si>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</si>
  <si>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</si>
  <si>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</si>
  <si>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</si>
  <si>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</si>
  <si>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</si>
  <si>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</si>
  <si>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</si>
  <si>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</si>
  <si>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</si>
  <si>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</si>
  <si>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</si>
  <si>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</si>
  <si>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</si>
  <si>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</si>
  <si>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</si>
  <si>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</si>
  <si>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</si>
  <si>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</si>
  <si>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</si>
  <si>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</si>
  <si>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</si>
  <si>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</si>
  <si>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</si>
  <si>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</si>
  <si>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</si>
  <si>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</si>
  <si>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</si>
  <si>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</si>
  <si>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</si>
  <si>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</si>
  <si>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</si>
  <si>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</si>
  <si>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</si>
  <si>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</si>
  <si>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</si>
  <si>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</si>
  <si>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</si>
  <si>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</si>
  <si>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</si>
  <si>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</si>
  <si>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</si>
  <si>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</si>
  <si>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</si>
  <si>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</si>
  <si>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</si>
  <si>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</si>
  <si>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</si>
  <si>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</si>
  <si>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</si>
  <si>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</si>
  <si>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</si>
  <si>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</si>
  <si>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</si>
  <si>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</si>
  <si>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</si>
  <si>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</si>
  <si>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</si>
  <si>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</si>
  <si>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</si>
  <si>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</si>
  <si>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</si>
  <si>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</si>
  <si>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</si>
  <si>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</si>
  <si>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</si>
  <si>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</si>
  <si>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</si>
  <si>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</si>
  <si>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</si>
  <si>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</si>
  <si>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</si>
  <si>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</si>
  <si>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</si>
  <si>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</si>
  <si>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</si>
  <si>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</si>
  <si>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</si>
  <si>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</si>
  <si>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</si>
  <si>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</si>
  <si>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</si>
  <si>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</si>
  <si>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</si>
  <si>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</si>
  <si>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</si>
  <si>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</si>
  <si>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</si>
  <si>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</si>
  <si>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</si>
  <si>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</si>
  <si>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</si>
  <si>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</si>
  <si>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</si>
  <si>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</si>
  <si>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</si>
  <si>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</si>
  <si>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</si>
  <si>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</si>
  <si>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</si>
  <si>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</si>
  <si>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</si>
  <si>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</si>
  <si>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</si>
  <si>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</si>
  <si>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</si>
  <si>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</si>
  <si>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</si>
  <si>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</si>
  <si>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</si>
  <si>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</si>
  <si>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</si>
  <si>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</si>
  <si>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</si>
  <si>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</si>
  <si>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</si>
  <si>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</si>
  <si>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</si>
  <si>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</si>
  <si>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</si>
  <si>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</si>
  <si>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</si>
  <si>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</si>
  <si>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</si>
  <si>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</si>
  <si>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</si>
  <si>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</si>
  <si>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</si>
  <si>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</si>
  <si>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</si>
  <si>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</si>
  <si>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</si>
  <si>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</si>
  <si>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</si>
  <si>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</si>
  <si>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</si>
  <si>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</si>
  <si>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</si>
  <si>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</si>
  <si>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</si>
  <si>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</si>
  <si>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</si>
  <si>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</si>
  <si>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</si>
  <si>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</si>
  <si>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</si>
  <si>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</si>
  <si>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</si>
  <si>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</si>
  <si>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</si>
  <si>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</si>
  <si>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</si>
  <si>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</si>
  <si>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</si>
  <si>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</si>
  <si>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</si>
  <si>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</si>
  <si>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</si>
  <si>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</si>
  <si>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</si>
  <si>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</si>
  <si>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</si>
  <si>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</si>
  <si>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</si>
  <si>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</si>
  <si>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</si>
  <si>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</si>
  <si>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</si>
  <si>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</si>
  <si>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</si>
  <si>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</si>
  <si>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</si>
  <si>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</si>
  <si>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</si>
  <si>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</si>
  <si>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</si>
  <si>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</si>
  <si>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</si>
  <si>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</si>
  <si>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</si>
  <si>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</si>
  <si>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</si>
  <si>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</si>
  <si>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</si>
  <si>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</si>
  <si>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</si>
  <si>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</si>
  <si>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</si>
  <si>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</si>
  <si>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</si>
  <si>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</si>
  <si>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</si>
  <si>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</si>
  <si>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</si>
  <si>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</si>
  <si>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</si>
  <si>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</si>
  <si>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</si>
  <si>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</si>
  <si>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</si>
  <si>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</si>
  <si>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</si>
  <si>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</si>
  <si>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</si>
  <si>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</si>
  <si>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</si>
  <si>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</si>
  <si>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</si>
  <si>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</si>
  <si>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</si>
  <si>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</si>
  <si>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</si>
  <si>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</si>
  <si>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</si>
  <si>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</si>
  <si>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</si>
  <si>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</si>
  <si>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</si>
  <si>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</si>
  <si>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</si>
  <si>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</si>
  <si>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</si>
  <si>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</si>
  <si>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</si>
  <si>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</si>
  <si>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</si>
  <si>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</si>
  <si>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</si>
  <si>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</si>
  <si>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</si>
  <si>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</si>
  <si>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</si>
  <si>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</si>
  <si>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</si>
  <si>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</si>
  <si>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</si>
  <si>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</si>
  <si>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</si>
  <si>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</si>
  <si>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</si>
  <si>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</si>
  <si>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</si>
  <si>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</si>
  <si>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</si>
  <si>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</si>
  <si>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</si>
  <si>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</si>
  <si>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</si>
  <si>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</si>
  <si>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</si>
  <si>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</si>
  <si>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</si>
  <si>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</si>
  <si>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</si>
  <si>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</si>
  <si>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</si>
  <si>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</si>
  <si>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</si>
  <si>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</si>
  <si>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</si>
  <si>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</si>
  <si>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</si>
  <si>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</si>
  <si>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</si>
  <si>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</si>
  <si>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</si>
  <si>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</si>
  <si>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</si>
  <si>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</si>
  <si>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</si>
  <si>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</si>
  <si>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</si>
  <si>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</si>
  <si>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</si>
  <si>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</si>
  <si>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</si>
  <si>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</si>
  <si>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</si>
  <si>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</si>
  <si>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</si>
  <si>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</si>
  <si>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</si>
  <si>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</si>
  <si>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</si>
  <si>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</si>
  <si>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</si>
  <si>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</si>
  <si>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</si>
  <si>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</si>
  <si>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</si>
  <si>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</si>
  <si>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</si>
  <si>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</si>
  <si>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</si>
  <si>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</si>
  <si>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</si>
  <si>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</si>
  <si>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</si>
  <si>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</si>
  <si>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</si>
  <si>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</si>
  <si>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</si>
  <si>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</si>
  <si>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</si>
  <si>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</si>
  <si>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</si>
  <si>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</si>
  <si>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</si>
  <si>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</si>
  <si>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</si>
  <si>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</si>
  <si>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</si>
  <si>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</si>
  <si>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</si>
  <si>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</si>
  <si>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</si>
  <si>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</si>
  <si>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</si>
  <si>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</si>
  <si>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</si>
  <si>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</si>
  <si>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</si>
  <si>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</si>
  <si>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</si>
  <si>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</si>
  <si>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</si>
  <si>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</si>
  <si>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</si>
  <si>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</si>
  <si>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</si>
  <si>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</si>
  <si>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</si>
  <si>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</si>
  <si>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</si>
  <si>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</si>
  <si>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</si>
  <si>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</si>
  <si>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</si>
  <si>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</si>
  <si>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</si>
  <si>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</si>
  <si>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</si>
  <si>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</si>
  <si>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</si>
  <si>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</si>
  <si>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</si>
  <si>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</si>
  <si>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</si>
  <si>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</si>
  <si>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</si>
  <si>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</si>
  <si>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</si>
  <si>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</si>
  <si>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</si>
  <si>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</si>
  <si>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</si>
  <si>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</si>
  <si>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</si>
  <si>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</si>
  <si>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</si>
  <si>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</si>
  <si>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</si>
  <si>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</si>
  <si>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</si>
  <si>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</si>
  <si>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</si>
  <si>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</si>
  <si>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</si>
  <si>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</si>
  <si>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</si>
  <si>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</si>
  <si>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</si>
  <si>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</si>
  <si>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</si>
  <si>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</si>
  <si>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</si>
  <si>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</si>
  <si>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</si>
  <si>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</si>
  <si>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</si>
  <si>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</si>
  <si>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</si>
  <si>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</si>
  <si>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</si>
  <si>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</si>
  <si>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</si>
  <si>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</si>
  <si>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</si>
  <si>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</si>
  <si>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</si>
  <si>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</si>
  <si>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</si>
  <si>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</si>
  <si>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</si>
  <si>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</si>
  <si>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</si>
  <si>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</si>
  <si>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</si>
  <si>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</si>
  <si>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</si>
  <si>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</si>
  <si>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</si>
  <si>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</si>
  <si>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</si>
  <si>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</si>
  <si>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</si>
  <si>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</si>
  <si>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</si>
  <si>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</si>
  <si>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</si>
  <si>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</si>
  <si>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</si>
  <si>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</si>
  <si>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</si>
  <si>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</si>
  <si>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</si>
  <si>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</si>
  <si>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</si>
  <si>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</si>
  <si>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</si>
  <si>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</si>
  <si>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</si>
  <si>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</si>
  <si>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</si>
  <si>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</si>
  <si>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</si>
  <si>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</si>
  <si>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</si>
  <si>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</si>
  <si>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</si>
  <si>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</si>
  <si>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</si>
  <si>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</si>
  <si>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</si>
  <si>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</si>
  <si>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</si>
  <si>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</si>
  <si>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</si>
  <si>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</si>
  <si>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</si>
  <si>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</si>
  <si>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</si>
  <si>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</si>
  <si>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</si>
  <si>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</si>
  <si>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</si>
  <si>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</si>
  <si>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</si>
  <si>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</si>
  <si>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</si>
  <si>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</si>
  <si>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</si>
  <si>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</si>
  <si>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</si>
  <si>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</si>
  <si>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</si>
  <si>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</si>
  <si>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</si>
  <si>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</si>
  <si>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</si>
  <si>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</si>
  <si>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</si>
  <si>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</si>
  <si>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</si>
  <si>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</si>
  <si>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</si>
  <si>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</si>
  <si>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</si>
  <si>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</si>
  <si>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</si>
  <si>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</si>
  <si>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</si>
  <si>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</si>
  <si>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</si>
  <si>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</si>
  <si>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</si>
  <si>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</si>
  <si>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</si>
  <si>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</si>
  <si>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</si>
  <si>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</si>
  <si>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</si>
  <si>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</si>
  <si>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</si>
  <si>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</si>
  <si>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</si>
  <si>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</si>
  <si>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</si>
  <si>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</si>
  <si>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</si>
  <si>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</si>
  <si>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</si>
  <si>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</si>
  <si>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</si>
  <si>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</si>
  <si>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</si>
  <si>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</si>
  <si>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</si>
  <si>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</si>
  <si>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</si>
  <si>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</si>
  <si>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</si>
  <si>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</si>
  <si>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</si>
  <si>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</si>
  <si>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</si>
  <si>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</si>
  <si>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</si>
  <si>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</si>
  <si>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</si>
  <si>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</si>
  <si>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</si>
  <si>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</si>
  <si>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</si>
  <si>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</si>
  <si>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</si>
  <si>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</si>
  <si>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</si>
  <si>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</si>
  <si>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</si>
  <si>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</si>
  <si>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</si>
  <si>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</si>
  <si>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</si>
  <si>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</si>
  <si>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</si>
  <si>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</si>
  <si>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</si>
  <si>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</si>
  <si>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</si>
  <si>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</si>
  <si>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</si>
  <si>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</si>
  <si>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</si>
  <si>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</si>
  <si>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</si>
  <si>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</si>
  <si>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</si>
  <si>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</si>
  <si>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</si>
  <si>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</si>
  <si>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</si>
  <si>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</si>
  <si>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</si>
  <si>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</si>
  <si>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</si>
  <si>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</si>
  <si>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</si>
  <si>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</si>
  <si>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</si>
  <si>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</si>
  <si>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</si>
  <si>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</si>
  <si>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</si>
  <si>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</si>
  <si>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</si>
  <si>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</si>
  <si>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</si>
  <si>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</si>
  <si>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</si>
  <si>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</si>
  <si>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</si>
  <si>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</si>
  <si>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</si>
  <si>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</si>
  <si>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</si>
  <si>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</si>
  <si>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</si>
  <si>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</si>
  <si>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</si>
  <si>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</si>
  <si>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</si>
  <si>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</si>
  <si>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</si>
  <si>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</si>
  <si>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</si>
  <si>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</si>
  <si>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</si>
  <si>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</si>
  <si>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</si>
  <si>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</si>
  <si>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</si>
  <si>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</si>
  <si>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</si>
  <si>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</si>
  <si>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</si>
  <si>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</si>
  <si>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</si>
  <si>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</si>
  <si>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</si>
  <si>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</si>
  <si>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</si>
  <si>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</si>
  <si>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</si>
  <si>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</si>
  <si>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</si>
  <si>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</si>
  <si>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</si>
  <si>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</si>
  <si>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</si>
  <si>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</si>
  <si>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</si>
  <si>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</si>
  <si>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</si>
  <si>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</si>
  <si>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</si>
  <si>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</si>
  <si>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</si>
  <si>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</si>
  <si>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</si>
  <si>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</si>
  <si>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</si>
  <si>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</si>
  <si>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</si>
  <si>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</si>
  <si>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</si>
  <si>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</si>
  <si>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</si>
  <si>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</si>
  <si>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</si>
  <si>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</si>
  <si>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</si>
  <si>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</si>
  <si>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</si>
  <si>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</si>
  <si>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</si>
  <si>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</si>
  <si>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</si>
  <si>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</si>
  <si>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</si>
  <si>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</si>
  <si>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</si>
  <si>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</si>
  <si>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</si>
  <si>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</si>
  <si>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</si>
  <si>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</si>
  <si>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</si>
  <si>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</si>
  <si>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</si>
  <si>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</si>
  <si>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</si>
  <si>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</si>
  <si>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</si>
  <si>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</si>
  <si>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</si>
  <si>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</si>
  <si>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</si>
  <si>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</si>
  <si>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</si>
  <si>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</si>
  <si>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</si>
  <si>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</si>
  <si>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</si>
  <si>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</si>
  <si>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</si>
  <si>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</si>
  <si>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</si>
  <si>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</si>
  <si>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</si>
  <si>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</si>
  <si>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</si>
  <si>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</si>
  <si>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</si>
  <si>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</si>
  <si>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</si>
  <si>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</si>
  <si>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</si>
  <si>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</si>
  <si>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</si>
  <si>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</si>
  <si>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</si>
  <si>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</si>
  <si>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</si>
  <si>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</si>
  <si>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</si>
  <si>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</si>
  <si>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</si>
  <si>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</si>
  <si>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</si>
  <si>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</si>
  <si>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</si>
  <si>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</si>
  <si>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</si>
  <si>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</si>
  <si>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</si>
  <si>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</si>
  <si>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</si>
  <si>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</si>
  <si>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</si>
  <si>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</si>
  <si>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</si>
  <si>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</si>
  <si>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</si>
  <si>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</si>
  <si>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</si>
  <si>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</si>
  <si>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</si>
  <si>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</si>
  <si>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</si>
  <si>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</si>
  <si>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</si>
  <si>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</si>
  <si>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</si>
  <si>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</si>
  <si>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</si>
  <si>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</si>
  <si>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</si>
  <si>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</si>
  <si>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</si>
  <si>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</si>
  <si>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</si>
  <si>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</si>
  <si>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</si>
  <si>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</si>
  <si>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</si>
  <si>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</si>
  <si>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</si>
  <si>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</si>
  <si>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</si>
  <si>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</si>
  <si>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</si>
  <si>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</si>
  <si>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</si>
  <si>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</si>
  <si>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</si>
  <si>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</si>
  <si>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</si>
  <si>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</si>
  <si>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</si>
  <si>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</si>
  <si>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</si>
  <si>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</si>
  <si>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</si>
  <si>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</si>
  <si>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</si>
  <si>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</si>
  <si>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</si>
  <si>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</si>
  <si>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</si>
  <si>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</si>
  <si>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</si>
  <si>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</si>
  <si>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</si>
  <si>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</si>
  <si>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</si>
  <si>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</si>
  <si>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</si>
  <si>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</si>
  <si>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</si>
  <si>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</si>
  <si>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</si>
  <si>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</si>
  <si>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</si>
  <si>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</si>
  <si>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</si>
  <si>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</si>
  <si>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</si>
  <si>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</si>
  <si>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</si>
  <si>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</si>
  <si>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</si>
  <si>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</si>
  <si>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</si>
  <si>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</si>
  <si>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</si>
  <si>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</si>
  <si>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</si>
  <si>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</si>
  <si>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</si>
  <si>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</si>
  <si>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</si>
  <si>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</si>
  <si>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</si>
  <si>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</si>
  <si>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</si>
  <si>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</si>
  <si>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</si>
  <si>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</si>
  <si>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</si>
  <si>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</si>
  <si>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</si>
  <si>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</si>
  <si>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</si>
  <si>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</si>
  <si>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</si>
  <si>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</si>
  <si>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</si>
  <si>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</si>
  <si>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</si>
  <si>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</si>
  <si>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</si>
  <si>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</si>
  <si>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</si>
  <si>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</si>
  <si>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</si>
  <si>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</si>
  <si>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</si>
  <si>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</si>
  <si>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</si>
  <si>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</si>
  <si>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</si>
  <si>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</si>
  <si>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</si>
  <si>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</si>
  <si>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</si>
  <si>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</si>
  <si>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</si>
  <si>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</si>
  <si>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</si>
  <si>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</si>
  <si>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</si>
  <si>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</si>
  <si>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</si>
  <si>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</si>
  <si>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</si>
  <si>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</si>
  <si>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</si>
  <si>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</si>
  <si>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</si>
  <si>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</si>
  <si>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</si>
  <si>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</si>
  <si>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</si>
  <si>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</si>
  <si>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</si>
  <si>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</si>
  <si>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</si>
  <si>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</si>
  <si>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</si>
  <si>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</si>
  <si>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</si>
  <si>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</si>
  <si>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</si>
  <si>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</si>
  <si>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</si>
  <si>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</si>
  <si>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</si>
  <si>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</si>
  <si>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</si>
  <si>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</si>
  <si>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</si>
  <si>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</si>
  <si>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</si>
  <si>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</si>
  <si>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</si>
  <si>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</si>
  <si>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</si>
  <si>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</si>
  <si>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</si>
  <si>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</si>
  <si>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</si>
  <si>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</si>
  <si>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</si>
  <si>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</si>
  <si>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</si>
  <si>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</si>
  <si>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</si>
  <si>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</si>
  <si>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</si>
  <si>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</si>
  <si>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</si>
  <si>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</si>
  <si>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</si>
  <si>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</si>
  <si>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</si>
  <si>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</si>
  <si>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</si>
  <si>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</si>
  <si>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</si>
  <si>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</si>
  <si>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</si>
  <si>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</si>
  <si>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</si>
  <si>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</si>
  <si>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</si>
  <si>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</si>
  <si>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</si>
  <si>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</si>
  <si>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</si>
  <si>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</si>
  <si>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</si>
  <si>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</si>
  <si>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</si>
  <si>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</si>
  <si>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</si>
  <si>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</si>
  <si>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</si>
  <si>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</si>
  <si>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</si>
  <si>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</si>
  <si>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</si>
  <si>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</si>
  <si>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</si>
  <si>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</si>
  <si>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</si>
  <si>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</si>
  <si>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</si>
  <si>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</si>
  <si>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</si>
  <si>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</si>
  <si>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</si>
  <si>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</si>
  <si>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</si>
  <si>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</si>
  <si>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</si>
  <si>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</si>
  <si>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</si>
  <si>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</si>
  <si>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</si>
  <si>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</si>
  <si>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</si>
  <si>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</si>
  <si>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</si>
  <si>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</si>
  <si>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</si>
  <si>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</si>
  <si>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</si>
  <si>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</si>
  <si>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</si>
  <si>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</si>
  <si>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</si>
  <si>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</si>
  <si>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</si>
  <si>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</si>
  <si>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</si>
  <si>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</si>
  <si>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</si>
  <si>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</si>
  <si>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</si>
  <si>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</si>
  <si>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</si>
  <si>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</si>
  <si>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</si>
  <si>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</si>
  <si>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</si>
  <si>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</si>
  <si>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</si>
  <si>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</si>
  <si>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</si>
  <si>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</si>
  <si>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</si>
  <si>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</si>
  <si>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</si>
  <si>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</si>
  <si>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</si>
  <si>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</si>
  <si>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</si>
  <si>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</si>
  <si>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</si>
  <si>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</si>
  <si>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</si>
  <si>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</si>
  <si>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</si>
  <si>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</si>
  <si>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</si>
  <si>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</si>
  <si>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</si>
  <si>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</si>
  <si>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</si>
  <si>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</si>
  <si>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</si>
  <si>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</si>
  <si>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</si>
  <si>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</si>
  <si>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</si>
  <si>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</si>
  <si>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</si>
  <si>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</si>
  <si>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</si>
  <si>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</si>
  <si>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</si>
  <si>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</si>
  <si>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</si>
  <si>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</si>
  <si>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</si>
  <si>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</si>
  <si>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</si>
  <si>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</si>
  <si>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</si>
  <si>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</si>
  <si>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</si>
  <si>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</si>
  <si>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</si>
  <si>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</si>
  <si>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</si>
  <si>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</si>
  <si>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</si>
  <si>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</si>
  <si>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</si>
  <si>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</si>
  <si>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</si>
  <si>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</si>
  <si>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</si>
  <si>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</si>
  <si>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</si>
  <si>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</si>
  <si>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</si>
  <si>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</si>
  <si>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</si>
  <si>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</si>
  <si>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</si>
  <si>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</si>
  <si>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</si>
  <si>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</si>
  <si>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</si>
  <si>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</si>
  <si>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</si>
  <si>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</si>
  <si>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</si>
  <si>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</si>
  <si>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</si>
  <si>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</si>
  <si>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</si>
  <si>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</si>
  <si>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</si>
  <si>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</si>
  <si>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</si>
  <si>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</si>
  <si>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</si>
  <si>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</si>
  <si>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</si>
  <si>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</si>
  <si>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</si>
  <si>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</si>
  <si>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</si>
  <si>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</si>
  <si>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</si>
  <si>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</si>
  <si>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</si>
  <si>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</si>
  <si>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</si>
  <si>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</si>
  <si>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</si>
  <si>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</si>
  <si>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</si>
  <si>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</si>
  <si>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</si>
  <si>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</si>
  <si>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</si>
  <si>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</si>
  <si>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</si>
  <si>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</si>
  <si>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</si>
  <si>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</si>
  <si>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</si>
  <si>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</si>
  <si>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</si>
  <si>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</si>
  <si>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</si>
  <si>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</si>
  <si>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</si>
  <si>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</si>
  <si>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</si>
  <si>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</si>
  <si>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</si>
  <si>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</si>
  <si>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</si>
  <si>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</si>
  <si>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</si>
  <si>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</si>
  <si>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</si>
  <si>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</si>
  <si>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</si>
  <si>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</si>
  <si>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</si>
  <si>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</si>
  <si>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</si>
  <si>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</si>
  <si>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</si>
  <si>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</si>
  <si>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</si>
  <si>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</si>
  <si>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</si>
  <si>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</si>
  <si>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</si>
  <si>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</si>
  <si>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</si>
  <si>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</si>
  <si>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</si>
  <si>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</si>
  <si>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</si>
  <si>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</si>
  <si>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</si>
  <si>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</si>
  <si>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</si>
  <si>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</si>
  <si>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</si>
  <si>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</si>
  <si>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</si>
  <si>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</si>
  <si>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</si>
  <si>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</si>
  <si>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</si>
  <si>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</si>
  <si>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</si>
  <si>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</si>
  <si>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</si>
  <si>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</si>
  <si>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</si>
  <si>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</si>
  <si>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</si>
  <si>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</si>
  <si>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</si>
  <si>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</si>
  <si>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</si>
  <si>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</si>
  <si>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</si>
  <si>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</si>
  <si>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</si>
  <si>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</si>
  <si>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</si>
  <si>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</si>
  <si>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</si>
  <si>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</si>
  <si>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</si>
  <si>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</si>
  <si>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</si>
  <si>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</si>
  <si>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</si>
  <si>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</si>
  <si>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</si>
  <si>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</si>
  <si>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</si>
  <si>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</si>
  <si>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</si>
  <si>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</si>
  <si>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</si>
  <si>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</si>
  <si>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</si>
  <si>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</si>
  <si>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</si>
  <si>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</si>
  <si>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</si>
  <si>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</si>
  <si>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</si>
  <si>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</si>
  <si>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</si>
  <si>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</si>
  <si>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</si>
  <si>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</si>
  <si>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</si>
  <si>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</si>
  <si>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</si>
  <si>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</si>
  <si>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</si>
  <si>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</si>
  <si>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</si>
  <si>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</si>
  <si>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</si>
  <si>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</si>
  <si>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</si>
  <si>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</si>
  <si>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</si>
  <si>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</si>
  <si>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</si>
  <si>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</si>
  <si>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</si>
  <si>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</si>
  <si>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</si>
  <si>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</si>
  <si>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</si>
  <si>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</si>
  <si>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</si>
  <si>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</si>
  <si>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</si>
  <si>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</si>
  <si>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</si>
  <si>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</si>
  <si>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</si>
  <si>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</si>
  <si>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</si>
  <si>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</si>
  <si>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</si>
  <si>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</si>
  <si>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</si>
  <si>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</si>
  <si>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</si>
  <si>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</si>
  <si>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</si>
  <si>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</si>
  <si>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</si>
  <si>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</si>
  <si>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</si>
  <si>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</si>
  <si>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</si>
  <si>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</si>
  <si>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</si>
  <si>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</si>
  <si>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</si>
  <si>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</si>
  <si>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</si>
  <si>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</si>
  <si>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</si>
  <si>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</si>
  <si>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</si>
  <si>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</si>
  <si>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</si>
  <si>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</si>
  <si>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</si>
  <si>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</si>
  <si>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</si>
  <si>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</si>
  <si>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</si>
  <si>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</si>
  <si>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</si>
  <si>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</si>
  <si>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</si>
  <si>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</si>
  <si>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</si>
  <si>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</si>
  <si>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</si>
  <si>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</si>
  <si>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</si>
  <si>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</si>
  <si>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</si>
  <si>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</si>
  <si>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</si>
  <si>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</si>
  <si>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</si>
  <si>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</si>
  <si>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</si>
  <si>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</si>
  <si>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</si>
  <si>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</si>
  <si>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</si>
  <si>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</si>
  <si>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</si>
  <si>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</si>
  <si>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</si>
  <si>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</si>
  <si>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</si>
  <si>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</si>
  <si>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</si>
  <si>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</si>
  <si>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</si>
  <si>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</si>
  <si>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</si>
  <si>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</si>
  <si>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</si>
  <si>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</si>
  <si>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</si>
  <si>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</si>
  <si>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</si>
  <si>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</si>
  <si>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</si>
  <si>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</si>
  <si>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</si>
  <si>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</si>
  <si>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</si>
  <si>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</si>
  <si>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</si>
  <si>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</si>
  <si>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</si>
  <si>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</si>
  <si>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</si>
  <si>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</si>
  <si>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</si>
  <si>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</si>
  <si>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</si>
  <si>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</si>
  <si>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</si>
  <si>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</si>
  <si>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</si>
  <si>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</si>
  <si>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</si>
  <si>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</si>
  <si>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</si>
  <si>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</si>
  <si>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</si>
  <si>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</si>
  <si>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</si>
  <si>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</si>
  <si>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</si>
  <si>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</si>
  <si>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</si>
  <si>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</si>
  <si>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</si>
  <si>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</si>
  <si>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</si>
  <si>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</si>
  <si>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</si>
  <si>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</si>
  <si>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</si>
  <si>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</si>
  <si>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</si>
  <si>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</si>
  <si>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</si>
  <si>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</si>
  <si>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</si>
  <si>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</si>
  <si>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</si>
  <si>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</si>
  <si>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</si>
  <si>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</si>
  <si>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</si>
  <si>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</si>
  <si>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</si>
  <si>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</si>
  <si>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</si>
  <si>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</si>
  <si>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</si>
  <si>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</si>
  <si>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</si>
  <si>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</si>
  <si>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</si>
  <si>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</si>
  <si>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</si>
  <si>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</si>
  <si>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</si>
  <si>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</si>
  <si>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</si>
  <si>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</si>
  <si>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</si>
  <si>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</si>
  <si>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</si>
  <si>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</si>
  <si>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</si>
  <si>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</si>
  <si>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</si>
  <si>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</si>
  <si>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</si>
  <si>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</si>
  <si>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</si>
  <si>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</si>
  <si>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</si>
  <si>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</si>
  <si>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</si>
  <si>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</si>
  <si>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</si>
  <si>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</si>
  <si>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</si>
  <si>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</si>
  <si>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</si>
  <si>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</si>
  <si>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</si>
  <si>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</si>
  <si>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</si>
  <si>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</si>
  <si>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</si>
  <si>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</si>
  <si>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</si>
  <si>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</si>
  <si>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</si>
  <si>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</si>
  <si>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</si>
  <si>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</si>
  <si>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</si>
  <si>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</si>
  <si>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</si>
  <si>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</si>
  <si>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</si>
  <si>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</si>
  <si>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</si>
  <si>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</si>
  <si>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</si>
  <si>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</si>
  <si>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</si>
  <si>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</si>
  <si>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</si>
  <si>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</si>
  <si>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</si>
  <si>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</si>
  <si>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</si>
  <si>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</si>
  <si>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</si>
  <si>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</si>
  <si>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</si>
  <si>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</si>
  <si>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</si>
  <si>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</si>
  <si>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</si>
  <si>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</si>
  <si>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</si>
  <si>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</si>
  <si>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</si>
  <si>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</si>
  <si>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</si>
  <si>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</si>
  <si>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</si>
  <si>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</si>
  <si>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</si>
  <si>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</si>
  <si>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</si>
  <si>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</si>
  <si>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</si>
  <si>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</si>
  <si>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</si>
  <si>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</si>
  <si>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</si>
  <si>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</si>
  <si>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</si>
  <si>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</si>
  <si>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</si>
  <si>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</si>
  <si>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</si>
  <si>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</si>
  <si>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</si>
  <si>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</si>
  <si>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</si>
  <si>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</si>
  <si>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</si>
  <si>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</si>
  <si>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</si>
  <si>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</si>
  <si>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</si>
  <si>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</si>
  <si>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</si>
  <si>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</si>
  <si>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</si>
  <si>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</si>
  <si>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</si>
  <si>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</si>
  <si>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</si>
  <si>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</si>
  <si>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</si>
  <si>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</si>
  <si>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</si>
  <si>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</si>
  <si>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</si>
  <si>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</si>
  <si>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</si>
  <si>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</si>
  <si>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</si>
  <si>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</si>
  <si>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</si>
  <si>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</si>
  <si>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</si>
  <si>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</si>
  <si>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</si>
  <si>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</si>
  <si>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</si>
  <si>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</si>
  <si>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</si>
  <si>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</si>
  <si>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</si>
  <si>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</si>
  <si>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</si>
  <si>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</si>
  <si>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</si>
  <si>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</si>
  <si>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</si>
  <si>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</si>
  <si>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</si>
  <si>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</si>
  <si>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</si>
  <si>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</si>
  <si>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</si>
  <si>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</si>
  <si>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</si>
  <si>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</si>
  <si>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</si>
  <si>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</si>
  <si>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</si>
  <si>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</si>
  <si>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</si>
  <si>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</si>
  <si>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</si>
  <si>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</si>
  <si>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</si>
  <si>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</si>
  <si>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</si>
  <si>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</si>
  <si>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</si>
  <si>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</si>
  <si>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</si>
  <si>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</si>
  <si>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</si>
  <si>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</si>
  <si>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</si>
  <si>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</si>
  <si>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</si>
  <si>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</si>
  <si>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</si>
  <si>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</si>
  <si>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</si>
  <si>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</si>
  <si>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</si>
  <si>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</si>
  <si>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</si>
  <si>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</si>
  <si>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</si>
  <si>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</si>
  <si>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</si>
  <si>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</si>
  <si>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</si>
  <si>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</si>
  <si>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</si>
  <si>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</si>
  <si>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</si>
  <si>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</si>
  <si>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</si>
  <si>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</si>
  <si>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</si>
  <si>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</si>
  <si>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</si>
  <si>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</si>
  <si>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</si>
  <si>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</si>
  <si>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</si>
  <si>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</si>
  <si>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</si>
  <si>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</si>
  <si>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</si>
  <si>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</si>
  <si>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</si>
  <si>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</si>
  <si>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</si>
  <si>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</si>
  <si>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</si>
  <si>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</si>
  <si>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</si>
  <si>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</si>
  <si>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</si>
  <si>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</si>
  <si>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</si>
  <si>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</si>
  <si>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</si>
  <si>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</si>
  <si>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</si>
  <si>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</si>
  <si>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</si>
  <si>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</si>
  <si>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</si>
  <si>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</si>
  <si>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</si>
  <si>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</si>
  <si>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</si>
  <si>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</si>
  <si>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</si>
  <si>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</si>
  <si>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</si>
  <si>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</si>
  <si>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</si>
  <si>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</si>
  <si>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</si>
  <si>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</si>
  <si>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</si>
  <si>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</si>
  <si>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</si>
  <si>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</si>
  <si>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</si>
  <si>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</si>
  <si>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</si>
  <si>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</si>
  <si>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</si>
  <si>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</si>
  <si>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</si>
  <si>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</si>
  <si>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</si>
  <si>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</si>
  <si>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</si>
  <si>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</si>
  <si>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</si>
  <si>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</si>
  <si>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</si>
  <si>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</si>
  <si>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</si>
  <si>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</si>
  <si>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</si>
  <si>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</si>
  <si>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</si>
  <si>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</si>
  <si>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</si>
  <si>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</si>
  <si>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</si>
  <si>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</si>
  <si>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</si>
  <si>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</si>
  <si>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</si>
  <si>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</si>
  <si>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</si>
  <si>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</si>
  <si>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</si>
  <si>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</si>
  <si>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</si>
  <si>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</si>
  <si>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</si>
  <si>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</si>
  <si>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</si>
  <si>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</si>
  <si>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</si>
  <si>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</si>
  <si>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</si>
  <si>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</si>
  <si>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</si>
  <si>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</si>
  <si>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</si>
  <si>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</si>
  <si>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</si>
  <si>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</si>
  <si>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</si>
  <si>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</si>
  <si>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</si>
  <si>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</si>
  <si>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</si>
  <si>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</si>
  <si>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</si>
  <si>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</si>
  <si>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</si>
  <si>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</si>
  <si>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</si>
  <si>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</si>
  <si>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</si>
  <si>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</si>
  <si>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</si>
  <si>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</si>
  <si>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</si>
  <si>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</si>
  <si>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</si>
  <si>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</si>
  <si>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</si>
  <si>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</si>
  <si>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</si>
  <si>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</si>
  <si>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</si>
  <si>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</si>
  <si>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</si>
  <si>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</si>
  <si>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</si>
  <si>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</si>
  <si>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</si>
  <si>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</si>
  <si>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</si>
  <si>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</si>
  <si>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</si>
  <si>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</si>
  <si>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</si>
  <si>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</si>
  <si>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</si>
  <si>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</si>
  <si>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</si>
  <si>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</si>
  <si>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</si>
  <si>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</si>
  <si>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</si>
  <si>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</si>
  <si>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</si>
  <si>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</si>
  <si>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</si>
  <si>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</si>
  <si>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</si>
  <si>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</si>
  <si>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</si>
  <si>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</si>
  <si>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</si>
  <si>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</si>
  <si>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</si>
  <si>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</si>
  <si>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</si>
  <si>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</si>
  <si>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</si>
  <si>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</si>
  <si>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</si>
  <si>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</si>
  <si>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</si>
  <si>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</si>
  <si>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</si>
  <si>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</si>
  <si>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</si>
  <si>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</si>
  <si>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</si>
  <si>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</si>
  <si>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</si>
  <si>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</si>
  <si>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</si>
  <si>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</si>
  <si>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</si>
  <si>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</si>
  <si>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</si>
  <si>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</si>
  <si>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</si>
  <si>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</si>
  <si>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</si>
  <si>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</si>
  <si>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</si>
  <si>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</si>
  <si>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</si>
  <si>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</si>
  <si>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</si>
  <si>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</si>
  <si>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</si>
  <si>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</si>
  <si>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</si>
  <si>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</si>
  <si>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</si>
  <si>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</si>
  <si>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</si>
  <si>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</si>
  <si>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</si>
  <si>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</si>
  <si>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</si>
  <si>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</si>
  <si>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</si>
  <si>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</si>
  <si>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</si>
  <si>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</si>
  <si>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</si>
  <si>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</si>
  <si>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</si>
  <si>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</si>
  <si>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</si>
  <si>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</si>
  <si>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</si>
  <si>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</si>
  <si>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</si>
  <si>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</si>
  <si>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</si>
  <si>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</si>
  <si>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</si>
  <si>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</si>
  <si>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</si>
  <si>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</si>
  <si>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</si>
  <si>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</si>
  <si>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</si>
  <si>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</si>
  <si>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</si>
  <si>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</si>
  <si>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</si>
  <si>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</si>
  <si>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</si>
  <si>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</si>
  <si>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</si>
  <si>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</si>
  <si>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</si>
  <si>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</si>
  <si>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</si>
  <si>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</si>
  <si>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</si>
  <si>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</si>
  <si>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</si>
  <si>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</si>
  <si>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</si>
  <si>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</si>
  <si>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</si>
  <si>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</si>
  <si>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</si>
  <si>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</si>
  <si>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</si>
  <si>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</si>
  <si>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</si>
  <si>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</si>
  <si>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</si>
  <si>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</si>
  <si>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</si>
  <si>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</si>
  <si>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</si>
  <si>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</si>
  <si>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</si>
  <si>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</si>
  <si>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</si>
  <si>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</si>
  <si>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</si>
  <si>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</si>
  <si>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</si>
  <si>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</si>
  <si>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</si>
  <si>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</si>
  <si>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</si>
  <si>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</si>
  <si>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</si>
  <si>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</si>
  <si>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</si>
  <si>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</si>
  <si>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</si>
  <si>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</si>
  <si>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</si>
  <si>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</si>
  <si>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</si>
  <si>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</si>
  <si>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</si>
  <si>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</si>
  <si>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</si>
  <si>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</si>
  <si>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</si>
  <si>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</si>
  <si>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</si>
  <si>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</si>
  <si>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</si>
  <si>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</si>
  <si>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</si>
  <si>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</si>
  <si>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</si>
  <si>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</si>
  <si>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</si>
  <si>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</si>
  <si>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</si>
  <si>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</si>
  <si>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</si>
  <si>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</si>
  <si>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</si>
  <si>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</si>
  <si>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</si>
  <si>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</si>
  <si>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</si>
  <si>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</si>
  <si>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</si>
  <si>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</si>
  <si>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</si>
  <si>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</si>
  <si>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</si>
  <si>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</si>
  <si>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</si>
  <si>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</si>
  <si>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</si>
  <si>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</si>
  <si>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</si>
  <si>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</si>
  <si>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</si>
  <si>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</si>
  <si>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</si>
  <si>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</si>
  <si>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</si>
  <si>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</si>
  <si>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</si>
  <si>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</si>
  <si>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</si>
  <si>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</si>
  <si>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</si>
  <si>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</si>
  <si>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</si>
  <si>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</si>
  <si>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</si>
  <si>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</si>
  <si>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</si>
  <si>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</si>
  <si>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</si>
  <si>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</si>
  <si>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</si>
  <si>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</si>
  <si>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</si>
  <si>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</si>
  <si>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</si>
  <si>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</si>
  <si>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</si>
  <si>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</si>
  <si>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</si>
  <si>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</si>
  <si>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</si>
  <si>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</si>
  <si>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</si>
  <si>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</si>
  <si>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</si>
  <si>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</si>
  <si>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</si>
  <si>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</si>
  <si>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</si>
  <si>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</si>
  <si>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</si>
  <si>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</si>
  <si>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</si>
  <si>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</si>
  <si>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</si>
  <si>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</si>
  <si>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</si>
  <si>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</si>
  <si>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</si>
  <si>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</si>
  <si>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</si>
  <si>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</si>
  <si>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</si>
  <si>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</si>
  <si>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</si>
  <si>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</si>
  <si>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</si>
  <si>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</si>
  <si>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</si>
  <si>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</si>
  <si>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</si>
  <si>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</si>
  <si>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</si>
  <si>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</si>
  <si>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</si>
  <si>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</si>
  <si>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</si>
  <si>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</si>
  <si>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</si>
  <si>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</si>
  <si>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</si>
  <si>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</si>
  <si>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</si>
  <si>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</si>
  <si>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</si>
  <si>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</si>
  <si>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</si>
  <si>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</si>
  <si>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</si>
  <si>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</si>
  <si>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</si>
  <si>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</si>
  <si>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</si>
  <si>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</si>
  <si>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</si>
  <si>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</si>
  <si>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</si>
  <si>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</si>
  <si>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</si>
  <si>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</si>
  <si>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</si>
  <si>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</si>
  <si>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</si>
  <si>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</si>
  <si>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</si>
  <si>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</si>
  <si>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</si>
  <si>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</si>
  <si>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</si>
  <si>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</si>
  <si>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</si>
  <si>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</si>
  <si>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</si>
  <si>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</si>
  <si>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</si>
  <si>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</si>
  <si>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</si>
  <si>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</si>
  <si>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</si>
  <si>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</si>
  <si>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</si>
  <si>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</si>
  <si>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</si>
  <si>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</si>
  <si>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</si>
  <si>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</si>
  <si>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</si>
  <si>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</si>
  <si>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</si>
  <si>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</si>
  <si>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</si>
  <si>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</si>
  <si>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</si>
  <si>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</si>
  <si>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</si>
  <si>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</si>
  <si>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</si>
  <si>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</si>
  <si>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</si>
  <si>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</si>
  <si>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</si>
  <si>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</si>
  <si>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</si>
  <si>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</si>
  <si>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</si>
  <si>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</si>
  <si>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</si>
  <si>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</si>
  <si>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</si>
  <si>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</si>
  <si>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</si>
  <si>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</si>
  <si>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</si>
  <si>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</si>
  <si>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</si>
  <si>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</si>
  <si>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</si>
  <si>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</si>
  <si>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</si>
  <si>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</si>
  <si>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</si>
  <si>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</si>
  <si>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</si>
  <si>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</si>
  <si>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</si>
  <si>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</si>
  <si>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</si>
  <si>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</si>
  <si>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</si>
  <si>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</si>
  <si>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</si>
  <si>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</si>
  <si>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</si>
  <si>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</si>
  <si>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</si>
  <si>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</si>
  <si>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</si>
  <si>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</si>
  <si>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</si>
  <si>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</si>
  <si>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</si>
  <si>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</si>
  <si>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</si>
  <si>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</si>
  <si>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</si>
  <si>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</si>
  <si>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</si>
  <si>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</si>
  <si>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</si>
  <si>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</si>
  <si>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</si>
  <si>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</si>
  <si>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</si>
  <si>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</si>
  <si>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</si>
  <si>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</si>
  <si>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</si>
  <si>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</si>
  <si>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</si>
  <si>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</si>
  <si>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</si>
  <si>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</si>
  <si>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</si>
  <si>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</si>
  <si>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</si>
  <si>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</si>
  <si>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</si>
  <si>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</si>
  <si>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</si>
  <si>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</si>
  <si>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</si>
  <si>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</si>
  <si>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</si>
  <si>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</si>
  <si>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</si>
  <si>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</si>
  <si>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</si>
  <si>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</si>
  <si>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</si>
  <si>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</si>
  <si>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</si>
  <si>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</si>
  <si>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</si>
  <si>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</si>
  <si>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</si>
  <si>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</si>
  <si>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</si>
  <si>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</si>
  <si>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</si>
  <si>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</si>
  <si>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</si>
  <si>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</si>
  <si>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</si>
  <si>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</si>
  <si>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</si>
  <si>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</si>
  <si>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</si>
  <si>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</si>
  <si>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</si>
  <si>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</si>
  <si>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</si>
  <si>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</si>
  <si>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</si>
  <si>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</si>
  <si>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</si>
  <si>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</si>
  <si>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</si>
  <si>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</si>
  <si>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</si>
  <si>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</si>
  <si>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</si>
  <si>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</si>
  <si>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</si>
  <si>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</si>
  <si>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</si>
  <si>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</si>
  <si>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</si>
  <si>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</si>
  <si>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</si>
  <si>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</si>
  <si>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</si>
  <si>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</si>
  <si>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</si>
  <si>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</si>
  <si>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</si>
  <si>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</si>
  <si>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</si>
  <si>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</si>
  <si>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</si>
  <si>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</si>
  <si>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</si>
  <si>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</si>
  <si>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</si>
  <si>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</si>
  <si>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</si>
  <si>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</si>
  <si>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</si>
  <si>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</si>
  <si>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</si>
  <si>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</si>
  <si>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</si>
  <si>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</si>
  <si>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</si>
  <si>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</si>
  <si>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</si>
  <si>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</si>
  <si>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</si>
  <si>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</si>
  <si>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</si>
  <si>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</si>
  <si>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</si>
  <si>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</si>
  <si>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</si>
  <si>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</si>
  <si>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</si>
  <si>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</si>
  <si>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</si>
  <si>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</si>
  <si>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</si>
  <si>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</si>
  <si>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</si>
  <si>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</si>
  <si>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</si>
  <si>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</si>
  <si>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</si>
  <si>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</si>
  <si>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</si>
  <si>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</si>
  <si>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</si>
  <si>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</si>
  <si>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</si>
  <si>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</si>
  <si>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</si>
  <si>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</si>
  <si>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</si>
  <si>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</si>
  <si>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</si>
  <si>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</si>
  <si>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</si>
  <si>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</si>
  <si>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</si>
  <si>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</si>
  <si>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</si>
  <si>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</si>
  <si>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</si>
  <si>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</si>
  <si>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</si>
  <si>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</si>
  <si>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</si>
  <si>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</si>
  <si>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</si>
  <si>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</si>
  <si>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</si>
  <si>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</si>
  <si>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</si>
  <si>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</si>
  <si>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</si>
  <si>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</si>
  <si>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</si>
  <si>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</si>
  <si>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</si>
  <si>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</si>
  <si>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</si>
  <si>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</si>
  <si>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</si>
  <si>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</si>
  <si>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</si>
  <si>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</si>
  <si>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</si>
  <si>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</si>
  <si>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</si>
  <si>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</si>
  <si>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</si>
  <si>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</si>
  <si>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</si>
  <si>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</si>
  <si>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</si>
  <si>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</si>
  <si>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</si>
  <si>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</si>
  <si>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</si>
  <si>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</si>
  <si>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</si>
  <si>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</si>
  <si>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</si>
  <si>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</si>
  <si>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</si>
  <si>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</si>
  <si>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</si>
  <si>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</si>
  <si>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</si>
  <si>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</si>
  <si>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</si>
  <si>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</si>
  <si>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</si>
  <si>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</si>
  <si>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</si>
  <si>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</si>
  <si>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</si>
  <si>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</si>
  <si>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</si>
  <si>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</si>
  <si>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</si>
  <si>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</si>
  <si>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</si>
  <si>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</si>
  <si>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</si>
  <si>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</si>
  <si>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</si>
  <si>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</si>
  <si>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</si>
  <si>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</si>
  <si>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</si>
  <si>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</si>
  <si>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</si>
  <si>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</si>
  <si>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</si>
  <si>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</si>
  <si>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</si>
  <si>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</si>
  <si>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</si>
  <si>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</si>
  <si>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</si>
  <si>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</si>
  <si>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</si>
  <si>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</si>
  <si>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</si>
  <si>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</si>
  <si>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</si>
  <si>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</si>
  <si>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</si>
  <si>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</si>
  <si>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</si>
  <si>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</si>
  <si>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</si>
  <si>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</si>
  <si>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</si>
  <si>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</si>
  <si>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</si>
  <si>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</si>
  <si>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</si>
  <si>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</si>
  <si>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</si>
  <si>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</si>
  <si>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</si>
  <si>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</si>
  <si>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</si>
  <si>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</si>
  <si>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</si>
  <si>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</si>
  <si>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</si>
  <si>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</si>
  <si>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</si>
  <si>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</si>
  <si>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</si>
  <si>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</si>
  <si>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</si>
  <si>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</si>
  <si>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</si>
  <si>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</si>
  <si>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</si>
  <si>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</si>
  <si>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</si>
  <si>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</si>
  <si>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</si>
  <si>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</si>
  <si>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</si>
  <si>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</si>
  <si>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</si>
  <si>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</si>
  <si>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</si>
  <si>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</si>
  <si>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</si>
  <si>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</si>
  <si>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</si>
  <si>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</si>
  <si>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</si>
  <si>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</si>
  <si>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</si>
  <si>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</si>
  <si>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</si>
  <si>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</si>
  <si>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</si>
  <si>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</si>
  <si>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</si>
  <si>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</si>
  <si>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</si>
  <si>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</si>
  <si>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</si>
  <si>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</si>
  <si>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</si>
  <si>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</si>
  <si>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</si>
  <si>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</si>
  <si>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</si>
  <si>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</si>
  <si>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</si>
  <si>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</si>
  <si>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</si>
  <si>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</si>
  <si>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</si>
  <si>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</si>
  <si>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</si>
  <si>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</si>
  <si>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</si>
  <si>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</si>
  <si>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</si>
  <si>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</si>
  <si>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</si>
  <si>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</si>
  <si>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</si>
  <si>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</si>
  <si>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</si>
  <si>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</si>
  <si>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</si>
  <si>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</si>
  <si>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</si>
  <si>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</si>
  <si>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</si>
  <si>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</si>
  <si>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</si>
  <si>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</si>
  <si>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</si>
  <si>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</si>
  <si>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</si>
  <si>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</si>
  <si>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</si>
  <si>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</si>
  <si>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</si>
  <si>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</si>
  <si>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</si>
  <si>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</si>
  <si>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</si>
  <si>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</si>
  <si>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</si>
  <si>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</si>
  <si>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</si>
  <si>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</si>
  <si>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</si>
  <si>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</si>
  <si>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</si>
  <si>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</si>
  <si>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</si>
  <si>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</si>
  <si>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</si>
  <si>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</si>
  <si>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</si>
  <si>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</si>
  <si>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</si>
  <si>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</si>
  <si>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</si>
  <si>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</si>
  <si>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</si>
  <si>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</si>
  <si>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</si>
  <si>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</si>
  <si>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</si>
  <si>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</si>
  <si>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</si>
  <si>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</si>
  <si>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</si>
  <si>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</si>
  <si>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</si>
  <si>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</si>
  <si>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</si>
  <si>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</si>
  <si>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</si>
  <si>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</si>
  <si>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</si>
  <si>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</si>
  <si>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</si>
  <si>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</si>
  <si>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</si>
  <si>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</si>
  <si>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</si>
  <si>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</si>
  <si>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</si>
  <si>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</si>
  <si>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</si>
  <si>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</si>
  <si>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</si>
  <si>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</si>
  <si>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</si>
  <si>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</si>
  <si>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</si>
  <si>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</si>
  <si>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</si>
  <si>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</si>
  <si>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</si>
  <si>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</si>
  <si>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</si>
  <si>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</si>
  <si>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</si>
  <si>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</si>
  <si>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</si>
  <si>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</si>
  <si>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</si>
  <si>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</si>
  <si>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</si>
  <si>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</si>
  <si>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</si>
  <si>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</si>
  <si>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</si>
  <si>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</si>
  <si>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</si>
  <si>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</si>
  <si>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</si>
  <si>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</si>
  <si>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</si>
  <si>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</si>
  <si>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</si>
  <si>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</si>
  <si>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</si>
  <si>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</si>
  <si>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</si>
  <si>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</si>
  <si>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</si>
  <si>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</si>
  <si>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</si>
  <si>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</si>
  <si>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</si>
  <si>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</si>
  <si>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</si>
  <si>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</si>
  <si>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</si>
  <si>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</si>
  <si>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</si>
  <si>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</si>
  <si>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</si>
  <si>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</si>
  <si>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</si>
  <si>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</si>
  <si>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</si>
  <si>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</si>
  <si>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</si>
  <si>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</si>
  <si>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</si>
  <si>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</si>
  <si>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</si>
  <si>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</si>
  <si>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</si>
  <si>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</si>
  <si>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</si>
  <si>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</si>
  <si>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</si>
  <si>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</si>
  <si>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</si>
  <si>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</si>
  <si>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</si>
  <si>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</si>
  <si>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</si>
  <si>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</si>
  <si>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</si>
  <si>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</si>
  <si>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</si>
  <si>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</si>
  <si>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</si>
  <si>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</si>
  <si>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</si>
  <si>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</si>
  <si>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</si>
  <si>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</si>
  <si>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</si>
  <si>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</si>
  <si>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</si>
  <si>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</si>
  <si>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</si>
  <si>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</si>
  <si>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</si>
  <si>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</si>
  <si>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</si>
  <si>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</si>
  <si>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</si>
  <si>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</si>
  <si>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</si>
  <si>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</si>
  <si>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</si>
  <si>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</si>
  <si>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</si>
  <si>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</si>
  <si>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</si>
  <si>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</si>
  <si>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</si>
  <si>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</si>
  <si>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</si>
  <si>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</si>
  <si>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</si>
  <si>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</si>
  <si>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</si>
  <si>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</si>
  <si>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</si>
  <si>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</si>
  <si>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</si>
  <si>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</si>
  <si>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</si>
  <si>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</si>
  <si>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</si>
  <si>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</si>
  <si>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</si>
  <si>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</si>
  <si>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</si>
  <si>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</si>
  <si>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</si>
  <si>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</si>
  <si>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</si>
  <si>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</si>
  <si>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</si>
  <si>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</si>
  <si>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</si>
  <si>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</si>
  <si>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</si>
  <si>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</si>
  <si>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</si>
  <si>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</si>
  <si>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</si>
  <si>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</si>
  <si>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</si>
  <si>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</si>
  <si>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</si>
  <si>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</si>
  <si>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</si>
  <si>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</si>
  <si>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</si>
  <si>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</si>
  <si>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</si>
  <si>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</si>
  <si>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</si>
  <si>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</si>
  <si>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</si>
  <si>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</si>
  <si>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</si>
  <si>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</si>
  <si>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</si>
  <si>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</si>
  <si>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</si>
  <si>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</si>
  <si>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</si>
  <si>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</si>
  <si>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</si>
  <si>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</si>
  <si>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</si>
  <si>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</si>
  <si>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</si>
  <si>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</si>
  <si>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</si>
  <si>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</si>
  <si>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</si>
  <si>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</si>
  <si>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</si>
  <si>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</si>
  <si>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</si>
  <si>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</si>
  <si>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</si>
  <si>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</si>
  <si>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</si>
  <si>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</si>
  <si>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</si>
  <si>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</si>
  <si>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</si>
  <si>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</si>
  <si>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</si>
  <si>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</si>
  <si>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</si>
  <si>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</si>
  <si>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</si>
  <si>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</si>
  <si>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</si>
  <si>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</si>
  <si>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</si>
  <si>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</si>
  <si>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</si>
  <si>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</si>
  <si>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</si>
  <si>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</si>
  <si>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</si>
  <si>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</si>
  <si>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</si>
  <si>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</si>
  <si>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</si>
  <si>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</si>
  <si>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</si>
  <si>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</si>
  <si>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</si>
  <si>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</si>
  <si>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</si>
  <si>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</si>
  <si>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</si>
  <si>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</si>
  <si>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</si>
  <si>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</si>
  <si>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</si>
  <si>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</si>
  <si>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</si>
  <si>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</si>
  <si>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</si>
  <si>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</si>
  <si>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</si>
  <si>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</si>
  <si>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</si>
  <si>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</si>
  <si>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</si>
  <si>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</si>
  <si>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</si>
  <si>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</si>
  <si>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</si>
  <si>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</si>
  <si>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</si>
  <si>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</si>
  <si>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</si>
  <si>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</si>
  <si>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</si>
  <si>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</si>
  <si>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</si>
  <si>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</si>
  <si>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</si>
  <si>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</si>
  <si>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</si>
  <si>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</si>
  <si>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</si>
  <si>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</si>
  <si>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</si>
  <si>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</si>
  <si>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</si>
  <si>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</si>
  <si>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</si>
  <si>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</si>
  <si>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</si>
  <si>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</si>
  <si>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</si>
  <si>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</si>
  <si>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</si>
  <si>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</si>
  <si>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</si>
  <si>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</si>
  <si>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</si>
  <si>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</si>
  <si>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</si>
  <si>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</si>
  <si>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</si>
  <si>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</si>
  <si>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</si>
  <si>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</si>
  <si>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</si>
  <si>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</si>
  <si>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</si>
  <si>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</si>
  <si>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</si>
  <si>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</si>
  <si>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</si>
  <si>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</si>
  <si>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</si>
  <si>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</si>
  <si>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</si>
  <si>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</si>
  <si>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</si>
  <si>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</si>
  <si>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</si>
  <si>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</si>
  <si>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</si>
  <si>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</si>
  <si>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</si>
  <si>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</si>
  <si>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</si>
  <si>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</si>
  <si>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</si>
  <si>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</si>
  <si>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</si>
  <si>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</si>
  <si>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</si>
  <si>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</si>
  <si>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</si>
  <si>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</si>
  <si>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</si>
  <si>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</si>
  <si>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</si>
  <si>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</si>
  <si>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</si>
  <si>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</si>
  <si>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</si>
  <si>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</si>
  <si>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</si>
  <si>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</si>
  <si>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</si>
  <si>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</si>
  <si>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</si>
  <si>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</si>
  <si>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</si>
  <si>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</si>
  <si>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</si>
  <si>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</si>
  <si>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</si>
  <si>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</si>
  <si>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</si>
  <si>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</si>
  <si>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</si>
  <si>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</si>
  <si>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</si>
  <si>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</si>
  <si>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</si>
  <si>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</si>
  <si>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</si>
  <si>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</si>
  <si>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</si>
  <si>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</si>
  <si>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</si>
  <si>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</si>
  <si>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</si>
  <si>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</si>
  <si>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</si>
  <si>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</si>
  <si>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</si>
  <si>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</si>
  <si>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</si>
  <si>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</si>
  <si>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</si>
  <si>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</si>
  <si>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</si>
  <si>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</si>
  <si>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</si>
  <si>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</si>
  <si>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</si>
  <si>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</si>
  <si>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</si>
  <si>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</si>
  <si>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</si>
  <si>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</si>
  <si>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</si>
  <si>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</si>
  <si>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</si>
  <si>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</si>
  <si>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</si>
  <si>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</si>
  <si>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</si>
  <si>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</si>
  <si>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</si>
  <si>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</si>
  <si>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</si>
  <si>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</si>
  <si>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</si>
  <si>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</si>
  <si>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</si>
  <si>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</si>
  <si>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</si>
  <si>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</si>
  <si>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</si>
  <si>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</si>
  <si>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</si>
  <si>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</si>
  <si>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</si>
  <si>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</si>
  <si>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</si>
  <si>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</si>
  <si>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</si>
  <si>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</si>
  <si>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</si>
  <si>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</si>
  <si>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</si>
  <si>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</si>
  <si>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</si>
  <si>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</si>
  <si>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</si>
  <si>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</si>
  <si>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</si>
  <si>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</si>
  <si>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</si>
  <si>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</si>
  <si>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</si>
  <si>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</si>
  <si>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</si>
  <si>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</si>
  <si>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</si>
  <si>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</si>
  <si>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</si>
  <si>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</si>
  <si>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</si>
  <si>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</si>
  <si>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</si>
  <si>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</si>
  <si>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</si>
  <si>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</si>
  <si>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</si>
  <si>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</si>
  <si>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</si>
  <si>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</si>
  <si>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</si>
  <si>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</si>
  <si>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</si>
  <si>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</si>
  <si>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</si>
  <si>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</si>
  <si>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</si>
  <si>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</si>
  <si>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</si>
  <si>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</si>
  <si>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</si>
  <si>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</si>
  <si>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</si>
  <si>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</si>
  <si>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</si>
  <si>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</si>
  <si>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</si>
  <si>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</si>
  <si>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</si>
  <si>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</si>
  <si>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</si>
  <si>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</si>
  <si>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</si>
  <si>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</si>
  <si>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</si>
  <si>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</si>
  <si>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</si>
  <si>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</si>
  <si>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</si>
  <si>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</si>
  <si>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</si>
  <si>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</si>
  <si>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</si>
  <si>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</si>
  <si>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</si>
  <si>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</si>
  <si>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</si>
  <si>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</si>
  <si>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</si>
  <si>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</si>
  <si>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</si>
  <si>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</si>
  <si>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</si>
  <si>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</si>
  <si>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</si>
  <si>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</si>
  <si>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</si>
  <si>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</si>
  <si>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</si>
  <si>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</si>
  <si>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</si>
  <si>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</si>
  <si>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</si>
  <si>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</si>
  <si>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</si>
  <si>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</si>
  <si>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</si>
  <si>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</si>
  <si>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</si>
  <si>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</si>
  <si>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</si>
  <si>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</si>
  <si>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</si>
  <si>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</si>
  <si>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</si>
  <si>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</si>
  <si>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</si>
  <si>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</si>
  <si>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</si>
  <si>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</si>
  <si>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</si>
  <si>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</si>
  <si>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</si>
  <si>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</si>
  <si>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</si>
  <si>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</si>
  <si>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</si>
  <si>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</si>
  <si>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</si>
  <si>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</si>
  <si>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</si>
  <si>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</si>
  <si>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</si>
  <si>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</si>
  <si>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</si>
  <si>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</si>
  <si>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</si>
  <si>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</si>
  <si>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</si>
  <si>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</si>
  <si>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</si>
  <si>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</si>
  <si>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</si>
  <si>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</si>
  <si>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</si>
  <si>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</si>
  <si>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</si>
  <si>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</si>
  <si>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</si>
  <si>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</si>
  <si>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</si>
  <si>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</si>
  <si>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</si>
  <si>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</si>
  <si>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</si>
  <si>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</si>
  <si>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</si>
  <si>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</si>
  <si>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</si>
  <si>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</si>
  <si>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</si>
  <si>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</si>
  <si>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</si>
  <si>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</si>
  <si>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</si>
  <si>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</si>
  <si>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</si>
  <si>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</si>
  <si>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</si>
  <si>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</si>
  <si>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</si>
  <si>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</si>
  <si>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</si>
  <si>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</si>
  <si>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</si>
  <si>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</si>
  <si>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</si>
  <si>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</si>
  <si>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</si>
  <si>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</si>
  <si>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</si>
  <si>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</si>
  <si>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</si>
  <si>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</si>
  <si>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</si>
  <si>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</si>
  <si>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</si>
  <si>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</si>
  <si>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</si>
  <si>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</si>
  <si>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</si>
  <si>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</si>
  <si>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</si>
  <si>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</si>
  <si>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</si>
  <si>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</si>
  <si>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</si>
  <si>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</si>
  <si>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</si>
  <si>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</si>
  <si>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</si>
  <si>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</si>
  <si>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</si>
  <si>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</si>
  <si>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</si>
  <si>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</si>
  <si>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</si>
  <si>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</si>
  <si>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</si>
  <si>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</si>
  <si>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</si>
  <si>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</si>
  <si>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</si>
  <si>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</si>
  <si>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</si>
  <si>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</si>
  <si>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</si>
  <si>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</si>
  <si>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</si>
  <si>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</si>
  <si>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</si>
  <si>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</si>
  <si>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</si>
  <si>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</si>
  <si>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</si>
  <si>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</si>
  <si>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</si>
  <si>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</si>
  <si>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</si>
  <si>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</si>
  <si>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</si>
  <si>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</si>
  <si>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</si>
  <si>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</si>
  <si>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</si>
  <si>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</si>
  <si>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</si>
  <si>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</si>
  <si>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</si>
  <si>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</si>
  <si>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</si>
  <si>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</si>
  <si>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</si>
  <si>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</si>
  <si>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</si>
  <si>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</si>
  <si>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</si>
  <si>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</si>
  <si>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</si>
  <si>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</si>
  <si>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</si>
  <si>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</si>
  <si>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</si>
  <si>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</si>
  <si>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</si>
  <si>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</si>
  <si>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</si>
  <si>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</si>
  <si>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</si>
  <si>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</si>
  <si>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</si>
  <si>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</si>
  <si>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</si>
  <si>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</si>
  <si>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</si>
  <si>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</si>
  <si>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</si>
  <si>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</si>
  <si>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</si>
  <si>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</si>
  <si>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</si>
  <si>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</si>
  <si>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</si>
  <si>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</si>
  <si>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</si>
  <si>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</si>
  <si>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</si>
  <si>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</si>
  <si>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</si>
  <si>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</si>
  <si>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</si>
  <si>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</si>
  <si>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</si>
  <si>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</si>
  <si>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</si>
  <si>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</si>
  <si>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</si>
  <si>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</si>
  <si>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</si>
  <si>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</si>
  <si>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</si>
  <si>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</si>
  <si>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</si>
  <si>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</si>
  <si>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</si>
  <si>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</si>
  <si>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</si>
  <si>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</si>
  <si>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</si>
  <si>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</si>
  <si>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</si>
  <si>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</si>
  <si>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</si>
  <si>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</si>
  <si>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</si>
  <si>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</si>
  <si>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</si>
  <si>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</si>
  <si>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</si>
  <si>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</si>
  <si>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</si>
  <si>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</si>
  <si>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</si>
  <si>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</si>
  <si>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</si>
  <si>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</si>
  <si>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</si>
  <si>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</si>
  <si>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</si>
  <si>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</si>
  <si>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</si>
  <si>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</si>
  <si>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</si>
  <si>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</si>
  <si>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</si>
  <si>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</si>
  <si>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</si>
  <si>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</si>
  <si>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</si>
  <si>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</si>
  <si>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</si>
  <si>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</si>
  <si>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</si>
  <si>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</si>
  <si>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</si>
  <si>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</si>
  <si>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</si>
  <si>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</si>
  <si>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</si>
  <si>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</si>
  <si>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</si>
  <si>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</si>
  <si>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</si>
  <si>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</si>
  <si>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</si>
  <si>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</si>
  <si>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</si>
  <si>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</si>
  <si>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</si>
  <si>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</si>
  <si>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</si>
  <si>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</si>
  <si>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</si>
  <si>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</si>
  <si>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</si>
  <si>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</si>
  <si>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</si>
  <si>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</si>
  <si>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</si>
  <si>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</si>
  <si>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</si>
  <si>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</si>
  <si>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</si>
  <si>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</si>
  <si>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</si>
  <si>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</si>
  <si>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</si>
  <si>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</si>
  <si>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</si>
  <si>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</si>
  <si>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</si>
  <si>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</si>
  <si>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</si>
  <si>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</si>
  <si>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</si>
  <si>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</si>
  <si>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</si>
  <si>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</si>
  <si>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</si>
  <si>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</si>
  <si>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</si>
  <si>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</si>
  <si>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</si>
  <si>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</si>
  <si>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</si>
  <si>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</si>
  <si>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</si>
  <si>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</si>
  <si>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</si>
  <si>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</si>
  <si>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</si>
  <si>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</si>
  <si>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</si>
  <si>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</si>
  <si>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</si>
  <si>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</si>
  <si>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</si>
  <si>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</si>
  <si>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</si>
  <si>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</si>
  <si>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</si>
  <si>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</si>
  <si>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</si>
  <si>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</si>
  <si>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</si>
  <si>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</si>
  <si>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</si>
  <si>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</si>
  <si>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</si>
  <si>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</si>
  <si>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</si>
  <si>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</si>
  <si>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</si>
  <si>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</si>
  <si>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</si>
  <si>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</si>
  <si>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</si>
  <si>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</si>
  <si>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</si>
  <si>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</si>
  <si>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</si>
  <si>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</si>
  <si>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</si>
  <si>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</si>
  <si>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</si>
  <si>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</si>
  <si>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</si>
  <si>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</si>
  <si>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</si>
  <si>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</si>
  <si>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</si>
  <si>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</si>
  <si>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</si>
  <si>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</si>
  <si>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</si>
  <si>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</si>
  <si>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</si>
  <si>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</si>
  <si>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</si>
  <si>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</si>
  <si>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</si>
  <si>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</si>
  <si>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</si>
  <si>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</si>
  <si>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</si>
  <si>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</si>
  <si>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</si>
  <si>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</si>
  <si>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</si>
  <si>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</si>
  <si>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</si>
  <si>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</si>
  <si>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</si>
  <si>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</si>
  <si>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</si>
  <si>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</si>
  <si>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</si>
  <si>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</si>
  <si>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</si>
  <si>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</si>
  <si>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</si>
  <si>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</si>
  <si>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</si>
  <si>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</si>
  <si>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</si>
  <si>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</si>
  <si>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</si>
  <si>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</si>
  <si>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</si>
  <si>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</si>
  <si>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</si>
  <si>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</si>
  <si>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</si>
  <si>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</si>
  <si>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</si>
  <si>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</si>
  <si>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</si>
  <si>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</si>
  <si>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</si>
  <si>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</si>
  <si>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</si>
  <si>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</si>
  <si>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</si>
  <si>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</si>
  <si>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</si>
  <si>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</si>
  <si>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</si>
  <si>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</si>
  <si>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</si>
  <si>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</si>
  <si>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</si>
  <si>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</si>
  <si>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</si>
  <si>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</si>
  <si>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</si>
  <si>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</si>
  <si>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</si>
  <si>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</si>
  <si>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</si>
  <si>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</si>
  <si>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</si>
  <si>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</si>
  <si>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</si>
  <si>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</si>
  <si>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</si>
  <si>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</si>
  <si>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</si>
  <si>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</si>
  <si>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</si>
  <si>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</si>
  <si>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</si>
  <si>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</si>
  <si>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</si>
  <si>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</si>
  <si>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</si>
  <si>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</si>
  <si>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</si>
  <si>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</si>
  <si>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</si>
  <si>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</si>
  <si>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</si>
  <si>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</si>
  <si>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</si>
  <si>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</si>
  <si>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</si>
  <si>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</si>
  <si>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</si>
  <si>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</si>
  <si>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</si>
  <si>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</si>
  <si>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</si>
  <si>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</si>
  <si>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</si>
  <si>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</si>
  <si>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</si>
  <si>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</si>
  <si>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</si>
  <si>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</si>
  <si>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</si>
  <si>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</si>
  <si>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</si>
  <si>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</si>
  <si>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</si>
  <si>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</si>
  <si>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</si>
  <si>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</si>
  <si>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</si>
  <si>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</si>
  <si>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</si>
  <si>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</si>
  <si>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</si>
  <si>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</si>
  <si>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</si>
  <si>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</si>
  <si>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</si>
  <si>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</si>
  <si>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</si>
  <si>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</si>
  <si>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</si>
  <si>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</si>
  <si>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</si>
  <si>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</si>
  <si>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</si>
  <si>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</si>
  <si>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</si>
  <si>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</si>
  <si>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</si>
  <si>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</si>
  <si>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</si>
  <si>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</si>
  <si>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</si>
  <si>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</si>
  <si>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</si>
  <si>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</si>
  <si>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</si>
  <si>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</si>
  <si>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</si>
  <si>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</si>
  <si>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</si>
  <si>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</si>
  <si>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</si>
  <si>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</si>
  <si>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</si>
  <si>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</si>
  <si>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</si>
  <si>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</si>
  <si>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</si>
  <si>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</si>
  <si>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</si>
  <si>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</si>
  <si>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</si>
  <si>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</si>
  <si>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</si>
  <si>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</si>
  <si>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</si>
  <si>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</si>
  <si>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</si>
  <si>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</si>
  <si>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</si>
  <si>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</si>
  <si>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</si>
  <si>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</si>
  <si>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</si>
  <si>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</si>
  <si>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</si>
  <si>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</si>
  <si>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</si>
  <si>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</si>
  <si>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</si>
  <si>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</si>
  <si>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</si>
  <si>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</si>
  <si>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</si>
  <si>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</si>
  <si>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</si>
  <si>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</si>
  <si>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</si>
  <si>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</si>
  <si>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</si>
  <si>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</si>
  <si>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</si>
  <si>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</si>
  <si>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</si>
  <si>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</si>
  <si>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</si>
  <si>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</si>
  <si>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</si>
  <si>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</si>
  <si>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</si>
  <si>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</si>
  <si>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</si>
  <si>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</si>
  <si>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</si>
  <si>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</si>
  <si>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</si>
  <si>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</si>
  <si>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</si>
  <si>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</si>
  <si>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</si>
  <si>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</si>
  <si>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</si>
  <si>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</si>
  <si>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</si>
  <si>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</si>
  <si>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</si>
  <si>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</si>
  <si>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</si>
  <si>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</si>
  <si>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</si>
  <si>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</si>
  <si>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</si>
  <si>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</si>
  <si>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</si>
  <si>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</si>
  <si>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</si>
  <si>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</si>
  <si>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</si>
  <si>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</si>
  <si>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</si>
  <si>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</si>
  <si>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</si>
  <si>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</si>
  <si>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</si>
  <si>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</si>
  <si>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</si>
  <si>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</si>
  <si>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</si>
  <si>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</si>
  <si>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</si>
  <si>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</si>
  <si>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</si>
  <si>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</si>
  <si>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</si>
  <si>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</si>
  <si>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</si>
  <si>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</si>
  <si>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</si>
  <si>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</si>
  <si>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</si>
  <si>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</si>
  <si>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</si>
  <si>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</si>
  <si>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</si>
  <si>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</si>
  <si>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</si>
  <si>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</si>
  <si>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</si>
  <si>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</si>
  <si>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</si>
  <si>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</si>
  <si>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</si>
  <si>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</si>
  <si>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</si>
  <si>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</si>
  <si>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</si>
  <si>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</si>
  <si>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</si>
  <si>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</si>
  <si>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</si>
  <si>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</si>
  <si>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</si>
  <si>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</si>
  <si>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</si>
  <si>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</si>
  <si>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</si>
  <si>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</si>
  <si>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</si>
  <si>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</si>
  <si>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</si>
  <si>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</si>
  <si>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</si>
  <si>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</si>
  <si>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</si>
  <si>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</si>
  <si>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</si>
  <si>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</si>
  <si>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</si>
  <si>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</si>
  <si>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</si>
  <si>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</si>
  <si>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</si>
  <si>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</si>
  <si>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</si>
  <si>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</si>
  <si>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</si>
  <si>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</si>
  <si>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</si>
  <si>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</si>
  <si>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</si>
  <si>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</si>
  <si>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</si>
  <si>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</si>
  <si>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</si>
  <si>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</si>
  <si>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</si>
  <si>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</si>
  <si>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</si>
  <si>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</si>
  <si>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</si>
  <si>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</si>
  <si>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</si>
  <si>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</si>
  <si>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</si>
  <si>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</si>
  <si>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</si>
  <si>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</si>
  <si>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</si>
  <si>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</si>
  <si>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</si>
  <si>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</si>
  <si>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</si>
  <si>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</si>
  <si>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</si>
  <si>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</si>
  <si>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</si>
  <si>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</si>
  <si>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</si>
  <si>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</si>
  <si>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</si>
  <si>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</si>
  <si>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</si>
  <si>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</si>
  <si>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</si>
  <si>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</si>
  <si>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</si>
  <si>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</si>
  <si>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</si>
  <si>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</si>
  <si>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</si>
  <si>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</si>
  <si>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</si>
  <si>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</si>
  <si>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</si>
  <si>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</si>
  <si>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</si>
  <si>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</si>
  <si>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</si>
  <si>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</si>
  <si>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</si>
  <si>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</si>
  <si>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</si>
  <si>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</si>
  <si>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</si>
  <si>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</si>
  <si>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</si>
  <si>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</si>
  <si>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</si>
  <si>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</si>
  <si>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</si>
  <si>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</si>
  <si>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</si>
  <si>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</si>
  <si>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</si>
  <si>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</si>
  <si>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</si>
  <si>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</si>
  <si>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</si>
  <si>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</si>
  <si>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</si>
  <si>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</si>
  <si>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</si>
  <si>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</si>
  <si>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</si>
  <si>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</si>
  <si>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</si>
  <si>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</si>
  <si>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</si>
  <si>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</si>
  <si>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</si>
  <si>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</si>
  <si>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</si>
  <si>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</si>
  <si>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</si>
  <si>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</si>
  <si>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</si>
  <si>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</si>
  <si>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</si>
  <si>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</si>
  <si>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</si>
  <si>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</si>
  <si>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</si>
  <si>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</si>
  <si>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</si>
  <si>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</si>
  <si>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</si>
  <si>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</si>
  <si>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</si>
  <si>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</si>
  <si>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</si>
  <si>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</si>
  <si>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</si>
  <si>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</si>
  <si>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</si>
  <si>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</si>
  <si>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</si>
  <si>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</si>
  <si>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</si>
  <si>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</si>
  <si>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</si>
  <si>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</si>
  <si>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</si>
  <si>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</si>
  <si>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</si>
  <si>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</si>
  <si>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</si>
  <si>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</si>
  <si>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</si>
  <si>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</si>
  <si>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</si>
  <si>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</si>
  <si>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</si>
  <si>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</si>
  <si>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</si>
  <si>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</si>
  <si>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</si>
  <si>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</si>
  <si>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</si>
  <si>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</si>
  <si>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</si>
  <si>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</si>
  <si>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</si>
  <si>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</si>
  <si>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</si>
  <si>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</si>
  <si>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</si>
  <si>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</si>
  <si>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</si>
  <si>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</si>
  <si>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</si>
  <si>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</si>
  <si>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</si>
  <si>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</si>
  <si>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</si>
  <si>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</si>
  <si>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</si>
  <si>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</si>
  <si>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</si>
  <si>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</si>
  <si>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</si>
  <si>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</si>
  <si>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</si>
  <si>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</si>
  <si>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</si>
  <si>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</si>
  <si>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</si>
  <si>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</si>
  <si>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</si>
  <si>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</si>
  <si>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</si>
  <si>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</si>
  <si>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</si>
  <si>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</si>
  <si>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</si>
  <si>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</si>
  <si>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</si>
  <si>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</si>
  <si>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</si>
  <si>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</si>
  <si>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</si>
  <si>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</si>
  <si>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</si>
  <si>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</si>
  <si>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</si>
  <si>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</si>
  <si>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</si>
  <si>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</si>
  <si>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</si>
  <si>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</si>
  <si>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</si>
  <si>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</si>
  <si>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</si>
  <si>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</si>
  <si>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</si>
  <si>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</si>
  <si>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</si>
  <si>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</si>
  <si>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</si>
  <si>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</si>
  <si>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</si>
  <si>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</si>
  <si>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</si>
  <si>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</si>
  <si>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</si>
  <si>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</si>
  <si>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</si>
  <si>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</si>
  <si>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</si>
  <si>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</si>
  <si>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</si>
  <si>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</si>
  <si>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</si>
  <si>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</si>
  <si>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</si>
  <si>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</si>
  <si>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</si>
  <si>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</si>
  <si>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</si>
  <si>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</si>
  <si>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</si>
  <si>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</si>
  <si>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</si>
  <si>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</si>
  <si>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</si>
  <si>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</si>
  <si>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</si>
  <si>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</si>
  <si>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</si>
  <si>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</si>
  <si>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</si>
  <si>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</si>
  <si>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</si>
  <si>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</si>
  <si>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</si>
  <si>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</si>
  <si>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</si>
  <si>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</si>
  <si>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</si>
  <si>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</si>
  <si>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</si>
  <si>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</si>
  <si>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</si>
  <si>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</si>
  <si>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</si>
  <si>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</si>
  <si>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</si>
  <si>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</si>
  <si>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</si>
  <si>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</si>
  <si>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</si>
  <si>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</si>
  <si>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</si>
  <si>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</si>
  <si>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</si>
  <si>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</si>
  <si>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</si>
  <si>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</si>
  <si>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</si>
  <si>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</si>
  <si>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</si>
  <si>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</si>
  <si>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</si>
  <si>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</si>
  <si>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</si>
  <si>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</si>
  <si>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</si>
  <si>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</si>
  <si>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</si>
  <si>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</si>
  <si>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</si>
  <si>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</si>
  <si>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</si>
  <si>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</si>
  <si>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</si>
  <si>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</si>
  <si>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</si>
  <si>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</si>
  <si>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</si>
  <si>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</si>
  <si>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</si>
  <si>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</si>
  <si>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</si>
  <si>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</si>
  <si>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</si>
  <si>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</si>
  <si>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</si>
  <si>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</si>
  <si>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</si>
  <si>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</si>
  <si>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</si>
  <si>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</si>
  <si>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</si>
  <si>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</si>
  <si>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</si>
  <si>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</si>
  <si>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</si>
  <si>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</si>
  <si>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</si>
  <si>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</si>
  <si>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</si>
  <si>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</si>
  <si>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</si>
  <si>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</si>
  <si>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</si>
  <si>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</si>
  <si>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</si>
  <si>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</si>
  <si>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</si>
  <si>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</si>
  <si>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</si>
  <si>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</si>
  <si>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</si>
  <si>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</si>
  <si>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</si>
  <si>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</si>
  <si>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</si>
  <si>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</si>
  <si>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</si>
  <si>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</si>
  <si>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</si>
  <si>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</si>
  <si>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</si>
  <si>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</si>
  <si>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</si>
  <si>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</si>
  <si>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</si>
  <si>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</si>
  <si>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</si>
  <si>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</si>
  <si>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</si>
  <si>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</si>
  <si>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</si>
  <si>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</si>
  <si>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</si>
  <si>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</si>
  <si>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</si>
  <si>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</si>
  <si>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</si>
  <si>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</si>
  <si>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</si>
  <si>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</si>
  <si>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</si>
  <si>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</si>
  <si>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</si>
  <si>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</si>
  <si>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</si>
  <si>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</si>
  <si>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</si>
  <si>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</si>
  <si>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</si>
  <si>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</si>
  <si>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</si>
  <si>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</si>
  <si>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</si>
  <si>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</si>
  <si>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</si>
  <si>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</si>
  <si>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</si>
  <si>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</si>
  <si>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</si>
  <si>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</si>
  <si>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</si>
  <si>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</si>
  <si>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</si>
  <si>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</si>
  <si>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</si>
  <si>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</si>
  <si>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</si>
  <si>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</si>
  <si>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</si>
  <si>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</si>
  <si>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</si>
  <si>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</si>
  <si>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</si>
  <si>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</si>
  <si>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</si>
  <si>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</si>
  <si>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</si>
  <si>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</si>
  <si>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</si>
  <si>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</si>
  <si>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</si>
  <si>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</si>
  <si>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</si>
  <si>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</si>
  <si>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</si>
  <si>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</si>
  <si>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</si>
  <si>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</si>
  <si>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</si>
  <si>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</si>
  <si>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</si>
  <si>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</si>
  <si>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</si>
  <si>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</si>
  <si>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</si>
  <si>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</si>
  <si>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</si>
  <si>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</si>
  <si>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</si>
  <si>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</si>
  <si>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</si>
  <si>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</si>
  <si>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</si>
  <si>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</si>
  <si>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</si>
  <si>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</si>
  <si>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</si>
  <si>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</si>
  <si>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</si>
  <si>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</si>
  <si>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</si>
  <si>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</si>
  <si>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</si>
  <si>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</si>
  <si>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</si>
  <si>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</si>
  <si>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</si>
  <si>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</si>
  <si>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</si>
  <si>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</si>
  <si>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</si>
  <si>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</si>
  <si>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</si>
  <si>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</si>
  <si>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</si>
  <si>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</si>
  <si>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</si>
  <si>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</si>
  <si>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</si>
  <si>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</si>
  <si>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</si>
  <si>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</si>
  <si>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</si>
  <si>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</si>
  <si>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</si>
  <si>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</si>
  <si>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</si>
  <si>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</si>
  <si>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</si>
  <si>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</si>
  <si>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</si>
  <si>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</si>
  <si>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</si>
  <si>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</si>
  <si>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</si>
  <si>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</si>
  <si>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</si>
  <si>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</si>
  <si>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</si>
  <si>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</si>
  <si>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</si>
  <si>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</si>
  <si>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</si>
  <si>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</si>
  <si>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</si>
  <si>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</si>
  <si>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</si>
  <si>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</si>
  <si>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</si>
  <si>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</si>
  <si>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</si>
  <si>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</si>
  <si>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</si>
  <si>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</si>
  <si>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</si>
  <si>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</si>
  <si>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</si>
  <si>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</si>
  <si>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</si>
  <si>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</si>
  <si>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</si>
  <si>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</si>
  <si>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</si>
  <si>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</si>
  <si>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</si>
  <si>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</si>
  <si>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</si>
  <si>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</si>
  <si>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</si>
  <si>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</si>
  <si>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</si>
  <si>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</si>
  <si>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</si>
  <si>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</si>
  <si>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</si>
  <si>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</si>
  <si>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</si>
  <si>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</si>
  <si>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</si>
  <si>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</si>
  <si>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</si>
  <si>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</si>
  <si>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</si>
  <si>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</si>
  <si>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</si>
  <si>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</si>
  <si>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</si>
  <si>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</si>
  <si>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</si>
  <si>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</si>
  <si>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</si>
  <si>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</si>
  <si>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</si>
  <si>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</si>
  <si>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</si>
  <si>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</si>
  <si>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</si>
  <si>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</si>
  <si>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</si>
  <si>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</si>
  <si>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</si>
  <si>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</si>
  <si>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</si>
  <si>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</si>
  <si>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</si>
  <si>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</si>
  <si>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</si>
  <si>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</si>
  <si>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</si>
  <si>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</si>
  <si>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</si>
  <si>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</si>
  <si>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</si>
  <si>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</si>
  <si>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</si>
  <si>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</si>
  <si>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</si>
  <si>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</si>
  <si>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</si>
  <si>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</si>
  <si>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</si>
  <si>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</si>
  <si>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</si>
  <si>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</si>
  <si>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</si>
  <si>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</si>
  <si>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</si>
  <si>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</si>
  <si>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</si>
  <si>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</si>
  <si>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</si>
  <si>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</si>
  <si>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</si>
  <si>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</si>
  <si>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</si>
  <si>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</si>
  <si>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</si>
  <si>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</si>
  <si>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</si>
  <si>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</si>
  <si>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</si>
  <si>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</si>
  <si>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</si>
  <si>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</si>
  <si>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</si>
  <si>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</si>
  <si>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</si>
  <si>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</si>
  <si>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</si>
  <si>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</si>
  <si>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</si>
  <si>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</si>
  <si>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</si>
  <si>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</si>
  <si>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</si>
  <si>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</si>
  <si>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</si>
  <si>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</si>
  <si>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</si>
  <si>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</si>
  <si>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</si>
  <si>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</si>
  <si>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</si>
  <si>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</si>
  <si>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</si>
  <si>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</si>
  <si>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</si>
  <si>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</si>
  <si>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</si>
  <si>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</si>
  <si>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</si>
  <si>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</si>
  <si>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</si>
  <si>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</si>
  <si>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</si>
  <si>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</si>
  <si>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</si>
  <si>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</si>
  <si>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</si>
  <si>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</si>
  <si>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</si>
  <si>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</si>
  <si>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</si>
  <si>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</si>
  <si>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</si>
  <si>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</si>
  <si>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</si>
  <si>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</si>
  <si>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</si>
  <si>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</si>
  <si>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</si>
  <si>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</si>
  <si>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</si>
  <si>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</si>
  <si>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</si>
  <si>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</si>
  <si>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</si>
  <si>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</si>
  <si>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</si>
  <si>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</si>
  <si>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</si>
  <si>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</si>
  <si>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</si>
  <si>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</si>
  <si>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</si>
  <si>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</si>
  <si>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</si>
  <si>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</si>
  <si>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</si>
  <si>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</si>
  <si>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</si>
  <si>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</si>
  <si>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</si>
  <si>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</si>
  <si>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</si>
  <si>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</si>
  <si>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</si>
  <si>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</si>
  <si>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</si>
  <si>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</si>
  <si>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</si>
  <si>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</si>
  <si>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</si>
  <si>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</si>
  <si>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</si>
  <si>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</si>
  <si>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</si>
  <si>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</si>
  <si>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</si>
  <si>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</si>
  <si>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</si>
  <si>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</si>
  <si>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</si>
  <si>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</si>
  <si>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</si>
  <si>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</si>
  <si>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</si>
  <si>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</si>
  <si>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</si>
  <si>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</si>
  <si>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</si>
  <si>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</si>
  <si>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</si>
  <si>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</si>
  <si>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</si>
  <si>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</si>
  <si>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</si>
  <si>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</si>
  <si>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</si>
  <si>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</si>
  <si>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</si>
  <si>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</si>
  <si>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</si>
  <si>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</si>
  <si>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</si>
  <si>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</si>
  <si>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</si>
  <si>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</si>
  <si>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</si>
  <si>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</si>
  <si>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</si>
  <si>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</si>
  <si>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</si>
  <si>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</si>
  <si>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</si>
  <si>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</si>
  <si>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</si>
  <si>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</si>
  <si>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</si>
  <si>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</si>
  <si>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</si>
  <si>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</si>
  <si>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</si>
  <si>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</si>
  <si>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</si>
  <si>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</si>
  <si>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</si>
  <si>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</si>
  <si>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</si>
  <si>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</si>
  <si>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</si>
  <si>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</si>
  <si>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</si>
  <si>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</si>
  <si>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</si>
  <si>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</si>
  <si>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</si>
  <si>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</si>
  <si>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</si>
  <si>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</si>
  <si>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</si>
  <si>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</si>
  <si>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</si>
  <si>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</si>
  <si>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</si>
  <si>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</si>
  <si>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</si>
  <si>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</si>
  <si>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</si>
  <si>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</si>
  <si>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</si>
  <si>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</si>
  <si>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</si>
  <si>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</si>
  <si>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</si>
  <si>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</si>
  <si>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</si>
  <si>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</si>
  <si>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</si>
  <si>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</si>
  <si>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</si>
  <si>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</si>
  <si>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</si>
  <si>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</si>
  <si>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</si>
  <si>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</si>
  <si>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</si>
  <si>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</si>
  <si>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</si>
  <si>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</si>
  <si>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</si>
  <si>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</si>
  <si>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</si>
  <si>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</si>
  <si>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</si>
  <si>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</si>
  <si>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</si>
  <si>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</si>
  <si>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</si>
  <si>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</si>
  <si>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</si>
  <si>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</si>
  <si>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</si>
  <si>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</si>
  <si>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</si>
  <si>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</si>
  <si>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</si>
  <si>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</si>
  <si>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</si>
  <si>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</si>
  <si>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</si>
  <si>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</si>
  <si>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</si>
  <si>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</si>
  <si>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</si>
  <si>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</si>
  <si>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</si>
  <si>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</si>
  <si>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</si>
  <si>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</si>
  <si>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</si>
  <si>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</si>
  <si>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</si>
  <si>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</si>
  <si>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</si>
  <si>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</si>
  <si>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</si>
  <si>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</si>
  <si>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</si>
  <si>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</si>
  <si>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</si>
  <si>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</si>
  <si>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</si>
  <si>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</si>
  <si>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</si>
  <si>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</si>
  <si>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</si>
  <si>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</si>
  <si>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</si>
  <si>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</si>
  <si>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</si>
  <si>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</si>
  <si>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</si>
  <si>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</si>
  <si>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</si>
  <si>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</si>
  <si>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</si>
  <si>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</si>
  <si>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</si>
  <si>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</si>
  <si>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</si>
  <si>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</si>
  <si>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</si>
  <si>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</si>
  <si>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</si>
  <si>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</si>
  <si>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</si>
  <si>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</si>
  <si>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</si>
  <si>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</si>
  <si>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</si>
  <si>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</si>
  <si>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</si>
  <si>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</si>
  <si>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</si>
  <si>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</si>
  <si>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</si>
  <si>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</si>
  <si>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</si>
  <si>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</si>
  <si>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</si>
  <si>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</si>
  <si>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</si>
  <si>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</si>
  <si>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</si>
  <si>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</si>
  <si>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</si>
  <si>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</si>
  <si>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</si>
  <si>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</si>
  <si>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</si>
  <si>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</si>
  <si>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</si>
  <si>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</si>
  <si>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</si>
  <si>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</si>
  <si>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</si>
  <si>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</si>
  <si>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</si>
  <si>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</si>
  <si>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</si>
  <si>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</si>
  <si>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</si>
  <si>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</si>
  <si>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</si>
  <si>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</si>
  <si>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</si>
  <si>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</si>
  <si>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</si>
  <si>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</si>
  <si>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</si>
  <si>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</si>
  <si>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</si>
  <si>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</si>
  <si>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</si>
  <si>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</si>
  <si>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</si>
  <si>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</si>
  <si>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</si>
  <si>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</si>
  <si>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</si>
  <si>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</si>
  <si>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</si>
  <si>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</si>
  <si>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</si>
  <si>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</si>
  <si>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</si>
  <si>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</si>
  <si>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</si>
  <si>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</si>
  <si>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</si>
  <si>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</si>
  <si>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</si>
  <si>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</si>
  <si>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</si>
  <si>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</si>
  <si>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</si>
  <si>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</si>
  <si>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</si>
  <si>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</si>
  <si>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</si>
  <si>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</si>
  <si>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</si>
  <si>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</si>
  <si>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</si>
  <si>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</si>
  <si>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</si>
  <si>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</si>
  <si>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</si>
  <si>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</si>
  <si>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</si>
  <si>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</si>
  <si>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</si>
  <si>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</si>
  <si>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</si>
  <si>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</si>
  <si>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</si>
  <si>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</si>
  <si>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</si>
  <si>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</si>
  <si>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</si>
  <si>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</si>
  <si>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</si>
  <si>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</si>
  <si>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</si>
  <si>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</si>
  <si>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</si>
  <si>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</si>
  <si>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</si>
  <si>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</si>
  <si>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</si>
  <si>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</si>
  <si>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</si>
  <si>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</si>
  <si>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</si>
  <si>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</si>
  <si>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</si>
  <si>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</si>
  <si>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</si>
  <si>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</si>
  <si>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</si>
  <si>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</si>
  <si>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</si>
  <si>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</si>
  <si>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</si>
  <si>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</si>
  <si>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</si>
  <si>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</si>
  <si>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</si>
  <si>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</si>
  <si>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</si>
  <si>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</si>
  <si>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</si>
  <si>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</si>
  <si>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</si>
  <si>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</si>
  <si>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</si>
  <si>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</si>
  <si>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</si>
  <si>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</si>
  <si>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</si>
  <si>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</si>
  <si>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</si>
  <si>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</si>
  <si>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</si>
  <si>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</si>
  <si>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</si>
  <si>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</si>
  <si>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</si>
  <si>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</si>
  <si>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</si>
  <si>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</si>
  <si>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</si>
  <si>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</si>
  <si>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</si>
  <si>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</si>
  <si>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</si>
  <si>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</si>
  <si>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</si>
  <si>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</si>
  <si>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</si>
  <si>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</si>
  <si>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</si>
  <si>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</si>
  <si>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</si>
  <si>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</si>
  <si>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</si>
  <si>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</si>
  <si>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</si>
  <si>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</si>
  <si>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</si>
  <si>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</si>
  <si>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</si>
  <si>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</si>
  <si>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</si>
  <si>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</si>
  <si>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</si>
  <si>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</si>
  <si>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</si>
  <si>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</si>
  <si>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</si>
  <si>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</si>
  <si>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</si>
  <si>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</si>
  <si>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</si>
  <si>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</si>
  <si>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</si>
  <si>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</si>
  <si>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</si>
  <si>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</si>
  <si>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</si>
  <si>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</si>
  <si>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</si>
  <si>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</si>
  <si>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</si>
  <si>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</si>
  <si>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</si>
  <si>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</si>
  <si>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</si>
  <si>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</si>
  <si>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</si>
  <si>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</si>
  <si>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</si>
  <si>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</si>
  <si>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</si>
  <si>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</si>
  <si>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</si>
  <si>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</si>
  <si>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</si>
  <si>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</si>
  <si>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</si>
  <si>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</si>
  <si>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</si>
  <si>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</si>
  <si>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</si>
  <si>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</si>
  <si>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</si>
  <si>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</si>
  <si>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</si>
  <si>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</si>
  <si>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</si>
  <si>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</si>
  <si>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</si>
  <si>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</si>
  <si>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</si>
  <si>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</si>
  <si>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</si>
  <si>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</si>
  <si>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</si>
  <si>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</si>
  <si>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</si>
  <si>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</si>
  <si>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</si>
  <si>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</si>
  <si>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</si>
  <si>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</si>
  <si>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</si>
  <si>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</si>
  <si>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</si>
  <si>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</si>
  <si>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</si>
  <si>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</si>
  <si>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</si>
  <si>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</si>
  <si>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</si>
  <si>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</si>
  <si>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</si>
  <si>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</si>
  <si>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</si>
  <si>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</si>
  <si>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</si>
  <si>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</si>
  <si>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</si>
  <si>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</si>
  <si>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</si>
  <si>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</si>
  <si>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</si>
  <si>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</si>
  <si>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</si>
  <si>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</si>
  <si>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</si>
  <si>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</si>
  <si>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</si>
  <si>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</si>
  <si>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</si>
  <si>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</si>
  <si>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</si>
  <si>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</si>
  <si>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</si>
  <si>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</si>
  <si>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</si>
  <si>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</si>
  <si>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</si>
  <si>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</si>
  <si>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</si>
  <si>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</si>
  <si>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</si>
  <si>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</si>
  <si>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</si>
  <si>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</si>
  <si>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</si>
  <si>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</si>
  <si>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</si>
  <si>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</si>
  <si>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</si>
  <si>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</si>
  <si>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</si>
  <si>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</si>
  <si>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</si>
  <si>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</si>
  <si>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</si>
  <si>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</si>
  <si>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</si>
  <si>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</si>
  <si>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</si>
  <si>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</si>
  <si>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</si>
  <si>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</si>
  <si>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</si>
  <si>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</si>
  <si>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</si>
  <si>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</si>
  <si>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</si>
  <si>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</si>
  <si>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</si>
  <si>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</si>
  <si>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</si>
  <si>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</si>
  <si>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</si>
  <si>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</si>
  <si>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</si>
  <si>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</si>
  <si>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</si>
  <si>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</si>
  <si>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</si>
  <si>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</si>
  <si>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</si>
  <si>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</si>
  <si>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</si>
  <si>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</si>
  <si>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</si>
  <si>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</si>
  <si>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</si>
  <si>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</si>
  <si>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</si>
  <si>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</si>
  <si>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</si>
  <si>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</si>
  <si>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</si>
  <si>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</si>
  <si>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</si>
  <si>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</si>
  <si>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</si>
  <si>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</si>
  <si>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</si>
  <si>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</si>
  <si>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</si>
  <si>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</si>
  <si>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</si>
  <si>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</si>
  <si>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</si>
  <si>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</si>
  <si>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</si>
  <si>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</si>
  <si>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</si>
  <si>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</si>
  <si>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</si>
  <si>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</si>
  <si>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</si>
  <si>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</si>
  <si>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</si>
  <si>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</si>
  <si>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</si>
  <si>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</si>
  <si>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</si>
  <si>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</si>
  <si>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</si>
  <si>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</si>
  <si>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</si>
  <si>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</si>
  <si>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</si>
  <si>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</si>
  <si>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</si>
  <si>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</si>
  <si>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</si>
  <si>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</si>
  <si>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</si>
  <si>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</si>
  <si>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</si>
  <si>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</si>
  <si>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</si>
  <si>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</si>
  <si>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</si>
  <si>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</si>
  <si>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</si>
  <si>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</si>
  <si>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</si>
  <si>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</si>
  <si>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</si>
  <si>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</si>
  <si>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</si>
  <si>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</si>
  <si>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</si>
  <si>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</si>
  <si>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</si>
  <si>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</si>
  <si>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</si>
  <si>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</si>
  <si>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</si>
  <si>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</si>
  <si>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</si>
  <si>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</si>
  <si>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</si>
  <si>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</si>
  <si>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</si>
  <si>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</si>
  <si>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</si>
  <si>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</si>
  <si>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</si>
  <si>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</si>
  <si>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</si>
  <si>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</si>
  <si>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</si>
  <si>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</si>
  <si>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</si>
  <si>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</si>
  <si>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</si>
  <si>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</si>
  <si>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</si>
  <si>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</si>
  <si>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</si>
  <si>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</si>
  <si>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</si>
  <si>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</si>
  <si>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</si>
  <si>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</si>
  <si>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</si>
  <si>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</si>
  <si>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</si>
  <si>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</si>
  <si>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</si>
  <si>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</si>
  <si>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</si>
  <si>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</si>
  <si>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</si>
  <si>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</si>
  <si>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</si>
  <si>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</si>
  <si>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</si>
  <si>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</si>
  <si>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</si>
  <si>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</si>
  <si>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</si>
  <si>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</si>
  <si>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</si>
  <si>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</si>
  <si>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</si>
  <si>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</si>
  <si>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</si>
  <si>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</si>
  <si>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</si>
  <si>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</si>
  <si>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</si>
  <si>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</si>
  <si>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</si>
  <si>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</si>
  <si>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</si>
  <si>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</si>
  <si>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</si>
  <si>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</si>
  <si>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</si>
  <si>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</si>
  <si>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</si>
  <si>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</si>
  <si>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</si>
  <si>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</si>
  <si>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</si>
  <si>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</si>
  <si>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</si>
  <si>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</si>
  <si>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</si>
  <si>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</si>
  <si>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</si>
  <si>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</si>
  <si>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</si>
  <si>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</si>
  <si>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</si>
  <si>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</si>
  <si>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</si>
  <si>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</si>
  <si>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</si>
  <si>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</si>
  <si>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</si>
  <si>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</si>
  <si>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</si>
  <si>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</si>
  <si>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</si>
  <si>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</si>
  <si>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</si>
  <si>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</si>
  <si>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</si>
  <si>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</si>
  <si>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</si>
  <si>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</si>
  <si>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</si>
  <si>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</si>
  <si>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</si>
  <si>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</si>
  <si>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</si>
  <si>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</si>
  <si>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</si>
  <si>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</si>
  <si>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</si>
  <si>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</si>
  <si>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</si>
  <si>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</si>
  <si>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</si>
  <si>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</si>
  <si>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</si>
  <si>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</si>
  <si>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</si>
  <si>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</si>
  <si>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</si>
  <si>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</si>
  <si>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</si>
  <si>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</si>
  <si>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</si>
  <si>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</si>
  <si>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</si>
  <si>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</si>
  <si>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</si>
  <si>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</si>
  <si>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</si>
  <si>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</si>
  <si>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</si>
  <si>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</si>
  <si>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</si>
  <si>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</si>
  <si>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</si>
  <si>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</si>
  <si>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</si>
  <si>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</si>
  <si>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</si>
  <si>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</si>
  <si>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</si>
  <si>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</si>
  <si>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</si>
  <si>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</si>
  <si>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</si>
  <si>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</si>
  <si>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</si>
  <si>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</si>
  <si>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</si>
  <si>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</si>
  <si>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</si>
  <si>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</si>
  <si>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</si>
  <si>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</si>
  <si>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</si>
  <si>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</si>
  <si>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</si>
  <si>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</si>
  <si>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</si>
  <si>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</si>
  <si>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</si>
  <si>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</si>
  <si>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</si>
  <si>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</si>
  <si>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</si>
  <si>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</si>
  <si>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</si>
  <si>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</si>
  <si>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</si>
  <si>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</si>
  <si>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</si>
  <si>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</si>
  <si>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</si>
  <si>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</si>
  <si>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</si>
  <si>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</si>
  <si>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</si>
  <si>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</si>
  <si>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</si>
  <si>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</si>
  <si>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</si>
  <si>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</si>
  <si>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</si>
  <si>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</si>
  <si>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</si>
  <si>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</si>
  <si>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</si>
  <si>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</si>
  <si>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</si>
  <si>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</si>
  <si>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</si>
  <si>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</si>
  <si>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</si>
  <si>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</si>
  <si>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</si>
  <si>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</si>
  <si>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</si>
  <si>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</si>
  <si>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</si>
  <si>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</si>
  <si>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</si>
  <si>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</si>
  <si>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</si>
  <si>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</si>
  <si>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</si>
  <si>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</si>
  <si>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</si>
  <si>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</si>
  <si>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</si>
  <si>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</si>
  <si>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</si>
  <si>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</si>
  <si>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</si>
  <si>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</si>
  <si>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</si>
  <si>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</si>
  <si>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</si>
  <si>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</si>
  <si>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</si>
  <si>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</si>
  <si>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</si>
  <si>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</si>
  <si>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</si>
  <si>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</si>
  <si>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</si>
  <si>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</si>
  <si>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</si>
  <si>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</si>
  <si>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</si>
  <si>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</si>
  <si>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</si>
  <si>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</si>
  <si>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</si>
  <si>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</si>
  <si>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</si>
  <si>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</si>
  <si>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</si>
  <si>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</si>
  <si>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</si>
  <si>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</si>
  <si>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</si>
  <si>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</si>
  <si>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</si>
  <si>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</si>
  <si>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</si>
  <si>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</si>
  <si>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</si>
  <si>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</si>
  <si>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</si>
  <si>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</si>
  <si>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</si>
  <si>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</si>
  <si>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</si>
  <si>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</si>
  <si>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</si>
  <si>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</si>
  <si>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</si>
  <si>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</si>
  <si>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</si>
  <si>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</si>
  <si>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</si>
  <si>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</si>
  <si>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</si>
  <si>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</si>
  <si>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</si>
  <si>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</si>
  <si>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</si>
  <si>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</si>
  <si>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</si>
  <si>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</si>
  <si>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</si>
  <si>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</si>
  <si>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</si>
  <si>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</si>
  <si>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</si>
  <si>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</si>
  <si>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</si>
  <si>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</si>
  <si>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</si>
  <si>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</si>
  <si>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</si>
  <si>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</si>
  <si>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</si>
  <si>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</si>
  <si>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</si>
  <si>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</si>
  <si>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</si>
  <si>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</si>
  <si>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</si>
  <si>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</si>
  <si>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</si>
  <si>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</si>
  <si>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</si>
  <si>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</si>
  <si>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</si>
  <si>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</si>
  <si>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</si>
  <si>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</si>
  <si>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</si>
  <si>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</si>
  <si>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</si>
  <si>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</si>
  <si>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</si>
  <si>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</si>
  <si>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</si>
  <si>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</si>
  <si>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</si>
  <si>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</si>
  <si>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</si>
  <si>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</si>
  <si>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</si>
  <si>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</si>
  <si>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</si>
  <si>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</si>
  <si>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</si>
  <si>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</si>
  <si>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</si>
  <si>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</si>
  <si>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</si>
  <si>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</si>
  <si>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</si>
  <si>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</si>
  <si>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</si>
  <si>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</si>
  <si>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</si>
  <si>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</si>
  <si>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</si>
  <si>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</si>
  <si>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</si>
  <si>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</si>
  <si>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</si>
  <si>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</si>
  <si>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</si>
  <si>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</si>
  <si>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</si>
  <si>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</si>
  <si>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</si>
  <si>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</si>
  <si>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</si>
  <si>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</si>
  <si>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</si>
  <si>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</si>
  <si>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</si>
  <si>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</si>
  <si>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</si>
  <si>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</si>
  <si>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</si>
  <si>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</si>
  <si>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</si>
  <si>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</si>
  <si>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</si>
  <si>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</si>
  <si>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</si>
  <si>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</si>
  <si>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</si>
  <si>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</si>
  <si>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</si>
  <si>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</si>
  <si>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</si>
  <si>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</si>
  <si>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</si>
  <si>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</si>
  <si>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</si>
  <si>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</si>
  <si>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</si>
  <si>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</si>
  <si>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</si>
  <si>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</si>
  <si>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</si>
  <si>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</si>
  <si>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</si>
  <si>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</si>
  <si>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</si>
  <si>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</si>
  <si>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</si>
  <si>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</si>
  <si>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</si>
  <si>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</si>
  <si>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</si>
  <si>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</si>
  <si>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</si>
  <si>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</si>
  <si>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</si>
  <si>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</si>
  <si>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</si>
  <si>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</si>
  <si>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</si>
  <si>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</si>
  <si>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</si>
  <si>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</si>
  <si>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</si>
  <si>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</si>
  <si>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</si>
  <si>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</si>
  <si>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</si>
  <si>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</si>
  <si>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</si>
  <si>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</si>
  <si>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</si>
  <si>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</si>
  <si>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</si>
  <si>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</si>
  <si>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</si>
  <si>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</si>
  <si>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</si>
  <si>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</si>
  <si>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</si>
  <si>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</si>
  <si>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</si>
  <si>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</si>
  <si>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</si>
  <si>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</si>
  <si>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</si>
  <si>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</si>
  <si>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</si>
  <si>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</si>
  <si>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</si>
  <si>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</si>
  <si>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</si>
  <si>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</si>
  <si>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</si>
  <si>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</si>
  <si>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</si>
  <si>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</si>
  <si>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</si>
  <si>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</si>
  <si>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</si>
  <si>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</si>
  <si>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</si>
  <si>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</si>
  <si>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</si>
  <si>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</si>
  <si>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</si>
  <si>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</si>
  <si>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</si>
  <si>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</si>
  <si>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</si>
  <si>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</si>
  <si>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</si>
  <si>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</si>
  <si>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</si>
  <si>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</si>
  <si>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</si>
  <si>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</si>
  <si>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</si>
  <si>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</si>
  <si>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</si>
  <si>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</si>
  <si>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</si>
  <si>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</si>
  <si>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</si>
  <si>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</si>
  <si>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</si>
  <si>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</si>
  <si>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</si>
  <si>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</si>
  <si>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</si>
  <si>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</si>
  <si>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</si>
  <si>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</si>
  <si>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</si>
  <si>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</si>
  <si>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</si>
  <si>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</si>
  <si>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</si>
  <si>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</si>
  <si>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</si>
  <si>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</si>
  <si>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</si>
  <si>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</si>
  <si>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</si>
  <si>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</si>
  <si>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</si>
  <si>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</si>
  <si>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</si>
  <si>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</si>
  <si>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</si>
  <si>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</si>
  <si>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</si>
  <si>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</si>
  <si>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</si>
  <si>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</si>
  <si>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</si>
  <si>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</si>
  <si>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</si>
  <si>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</si>
  <si>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</si>
  <si>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</si>
  <si>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</si>
  <si>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</si>
  <si>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</si>
  <si>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</si>
  <si>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</si>
  <si>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</si>
  <si>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</si>
  <si>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</si>
  <si>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</si>
  <si>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</si>
  <si>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</si>
  <si>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</si>
  <si>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</si>
  <si>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</si>
  <si>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</si>
  <si>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</si>
  <si>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</si>
  <si>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</si>
  <si>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</si>
  <si>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</si>
  <si>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</si>
  <si>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</si>
  <si>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</si>
  <si>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</si>
  <si>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</si>
  <si>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</si>
  <si>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</si>
  <si>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</si>
  <si>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</si>
  <si>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</si>
  <si>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</si>
  <si>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</si>
  <si>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</si>
  <si>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</si>
  <si>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</si>
  <si>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</si>
  <si>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</si>
  <si>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</si>
  <si>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</si>
  <si>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</si>
  <si>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</si>
  <si>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</si>
  <si>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</si>
  <si>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</si>
  <si>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</si>
  <si>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</si>
  <si>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</si>
  <si>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</si>
  <si>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</si>
  <si>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</si>
  <si>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</si>
  <si>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</si>
  <si>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</si>
  <si>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</si>
  <si>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</si>
  <si>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</si>
  <si>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</si>
  <si>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</si>
  <si>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</si>
  <si>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</si>
  <si>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</si>
  <si>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</si>
  <si>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</si>
  <si>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</si>
  <si>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</si>
  <si>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</si>
  <si>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</si>
  <si>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</si>
  <si>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</si>
  <si>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</si>
  <si>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</si>
  <si>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</si>
  <si>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</si>
  <si>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</si>
  <si>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</si>
  <si>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</si>
  <si>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</si>
  <si>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</si>
  <si>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</si>
  <si>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</si>
  <si>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</si>
  <si>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</si>
  <si>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</si>
  <si>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</si>
  <si>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</si>
  <si>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</si>
  <si>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</si>
  <si>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</si>
  <si>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</si>
  <si>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</si>
  <si>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</si>
  <si>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</si>
  <si>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</si>
  <si>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</si>
  <si>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</si>
  <si>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</si>
  <si>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</si>
  <si>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</si>
  <si>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</si>
  <si>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</si>
  <si>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</si>
  <si>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</si>
  <si>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</si>
  <si>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</si>
  <si>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</si>
  <si>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</si>
  <si>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</si>
  <si>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</si>
  <si>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</si>
  <si>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</si>
  <si>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</si>
  <si>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</si>
  <si>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</si>
  <si>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</si>
  <si>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</si>
  <si>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</si>
  <si>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</si>
  <si>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</si>
  <si>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</si>
  <si>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</si>
  <si>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</si>
  <si>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</si>
  <si>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</si>
  <si>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</si>
  <si>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</si>
  <si>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</si>
  <si>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</si>
  <si>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</si>
  <si>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</si>
  <si>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</si>
  <si>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</si>
  <si>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</si>
  <si>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</si>
  <si>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</si>
  <si>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</si>
  <si>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</si>
  <si>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</si>
  <si>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</si>
  <si>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</si>
  <si>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</si>
  <si>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</si>
  <si>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</si>
  <si>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</si>
  <si>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</si>
  <si>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</si>
  <si>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</si>
  <si>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</si>
  <si>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</si>
  <si>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</si>
  <si>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</si>
  <si>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</si>
  <si>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</si>
  <si>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</si>
  <si>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</si>
  <si>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</si>
  <si>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</si>
  <si>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</si>
  <si>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</si>
  <si>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</si>
  <si>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</si>
  <si>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</si>
  <si>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</si>
  <si>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</si>
  <si>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</si>
  <si>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</si>
  <si>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</si>
  <si>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</si>
  <si>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</si>
  <si>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</si>
  <si>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</si>
  <si>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</si>
  <si>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</si>
  <si>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</si>
  <si>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</si>
  <si>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</si>
  <si>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</si>
  <si>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</si>
  <si>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</si>
  <si>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</si>
  <si>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</si>
  <si>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</si>
  <si>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</si>
  <si>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</si>
  <si>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</si>
  <si>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</si>
  <si>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</si>
  <si>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</si>
  <si>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</si>
  <si>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</si>
  <si>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</si>
  <si>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</si>
  <si>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</si>
  <si>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</si>
  <si>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</si>
  <si>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</si>
  <si>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</si>
  <si>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</si>
  <si>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</si>
  <si>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</si>
  <si>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</si>
  <si>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</si>
  <si>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</si>
  <si>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</si>
  <si>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</si>
  <si>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</si>
  <si>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</si>
  <si>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</si>
  <si>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</si>
  <si>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</si>
  <si>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</si>
  <si>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</si>
  <si>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</si>
  <si>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</si>
  <si>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</si>
  <si>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</si>
  <si>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</si>
  <si>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</si>
  <si>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</si>
  <si>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</si>
  <si>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</si>
  <si>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</si>
  <si>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</si>
  <si>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</si>
  <si>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</si>
  <si>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</si>
  <si>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</si>
  <si>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</si>
  <si>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</si>
  <si>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</si>
  <si>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</si>
  <si>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</si>
  <si>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</si>
  <si>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</si>
  <si>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</si>
  <si>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</si>
  <si>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</si>
  <si>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</si>
  <si>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</si>
  <si>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</si>
  <si>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</si>
  <si>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</si>
  <si>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</si>
  <si>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</si>
  <si>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</si>
  <si>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</si>
  <si>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</si>
  <si>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</si>
  <si>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</si>
  <si>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</si>
  <si>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</si>
  <si>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</si>
  <si>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</si>
  <si>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</si>
  <si>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</si>
  <si>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</si>
  <si>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</si>
  <si>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</si>
  <si>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</si>
  <si>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</si>
  <si>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</si>
  <si>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</si>
  <si>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</si>
  <si>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</si>
  <si>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</si>
  <si>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</si>
  <si>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</si>
  <si>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</si>
  <si>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</si>
  <si>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</si>
  <si>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</si>
  <si>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</si>
  <si>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</si>
  <si>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</si>
  <si>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</si>
  <si>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</si>
  <si>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</si>
  <si>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</si>
  <si>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</si>
  <si>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</si>
  <si>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</si>
  <si>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</si>
  <si>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</si>
  <si>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</si>
  <si>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</si>
  <si>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</si>
  <si>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</si>
  <si>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</si>
  <si>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</si>
  <si>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</si>
  <si>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</si>
  <si>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</si>
  <si>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</si>
  <si>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</si>
  <si>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</si>
  <si>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</si>
  <si>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</si>
  <si>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</si>
  <si>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</si>
  <si>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</si>
  <si>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</si>
  <si>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</si>
  <si>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</si>
  <si>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</si>
  <si>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</si>
  <si>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</si>
  <si>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</si>
  <si>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</si>
  <si>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</si>
  <si>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</si>
  <si>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</si>
  <si>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</si>
  <si>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</si>
  <si>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</si>
  <si>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</si>
  <si>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</si>
  <si>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</si>
  <si>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</si>
  <si>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</si>
  <si>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</si>
  <si>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</si>
  <si>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</si>
  <si>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</si>
  <si>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</si>
  <si>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</si>
  <si>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</si>
  <si>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</si>
  <si>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</si>
  <si>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</si>
  <si>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</si>
  <si>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</si>
  <si>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</si>
  <si>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</si>
  <si>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</si>
  <si>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</si>
  <si>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</si>
  <si>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</si>
  <si>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</si>
  <si>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</si>
  <si>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</si>
  <si>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</si>
  <si>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</si>
  <si>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</si>
  <si>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</si>
  <si>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</si>
  <si>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</si>
  <si>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</si>
  <si>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</si>
  <si>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</si>
  <si>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</si>
  <si>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</si>
  <si>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</si>
  <si>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</si>
  <si>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</si>
  <si>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</si>
  <si>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</si>
  <si>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</si>
  <si>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</si>
  <si>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</si>
  <si>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</si>
  <si>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</si>
  <si>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</si>
  <si>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</si>
  <si>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</si>
  <si>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</si>
  <si>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</si>
  <si>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</si>
  <si>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</si>
  <si>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</si>
  <si>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</si>
  <si>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</si>
  <si>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</si>
  <si>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</si>
  <si>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</si>
  <si>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</si>
  <si>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</si>
  <si>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</si>
  <si>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</si>
  <si>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</si>
  <si>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</si>
  <si>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</si>
  <si>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</si>
  <si>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</si>
  <si>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</si>
  <si>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</si>
  <si>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</si>
  <si>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</si>
  <si>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</si>
  <si>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</si>
  <si>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</si>
  <si>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</si>
  <si>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</si>
  <si>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</si>
  <si>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</si>
  <si>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</si>
  <si>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</si>
  <si>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</si>
  <si>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</si>
  <si>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</si>
  <si>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</si>
  <si>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</si>
  <si>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</si>
  <si>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</si>
  <si>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</si>
  <si>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</si>
  <si>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</si>
  <si>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</si>
  <si>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</si>
  <si>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</si>
  <si>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</si>
  <si>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</si>
  <si>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</si>
  <si>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</si>
  <si>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</si>
  <si>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</si>
  <si>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</si>
  <si>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</si>
  <si>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</si>
  <si>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</si>
  <si>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</si>
  <si>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</si>
  <si>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</si>
  <si>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</si>
  <si>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</si>
  <si>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</si>
  <si>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</si>
  <si>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</si>
  <si>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</si>
  <si>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</si>
  <si>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</si>
  <si>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</si>
  <si>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</si>
  <si>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</si>
  <si>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</si>
  <si>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</si>
  <si>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</si>
  <si>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</si>
  <si>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</si>
  <si>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</si>
  <si>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</si>
  <si>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</si>
  <si>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</si>
  <si>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</si>
  <si>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</si>
  <si>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</si>
  <si>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</si>
  <si>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</si>
  <si>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</si>
  <si>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</si>
  <si>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</si>
  <si>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</si>
  <si>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</si>
  <si>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</si>
  <si>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</si>
  <si>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</si>
  <si>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</si>
  <si>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</si>
  <si>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</si>
  <si>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</si>
  <si>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</si>
  <si>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</si>
  <si>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</si>
  <si>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</si>
  <si>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</si>
  <si>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</si>
  <si>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</si>
  <si>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</si>
  <si>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</si>
  <si>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</si>
  <si>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</si>
  <si>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</si>
  <si>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</si>
  <si>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</si>
  <si>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</si>
  <si>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</si>
  <si>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</si>
  <si>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</si>
  <si>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</si>
  <si>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</si>
  <si>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</si>
  <si>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</si>
  <si>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</si>
  <si>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</si>
  <si>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</si>
  <si>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</si>
  <si>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</si>
  <si>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</si>
  <si>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</si>
  <si>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</si>
  <si>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</si>
  <si>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</si>
  <si>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</si>
  <si>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</si>
  <si>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</si>
  <si>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</si>
  <si>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</si>
  <si>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</si>
  <si>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</si>
  <si>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</si>
  <si>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</si>
  <si>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</si>
  <si>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</si>
  <si>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</si>
  <si>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</si>
  <si>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</si>
  <si>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</si>
  <si>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</si>
  <si>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</si>
  <si>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</si>
  <si>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</si>
  <si>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</si>
  <si>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</si>
  <si>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</si>
  <si>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</si>
  <si>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</si>
  <si>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</si>
  <si>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</si>
  <si>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</si>
  <si>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</si>
  <si>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</si>
  <si>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</si>
  <si>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</si>
  <si>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</si>
  <si>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</si>
  <si>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</si>
  <si>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</si>
  <si>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</si>
  <si>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</si>
  <si>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</si>
  <si>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</si>
  <si>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</si>
  <si>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</si>
  <si>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</si>
  <si>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</si>
  <si>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</si>
  <si>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</si>
  <si>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</si>
  <si>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</si>
  <si>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</si>
  <si>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</si>
  <si>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</si>
  <si>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</si>
  <si>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</si>
  <si>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</si>
  <si>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</si>
  <si>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</si>
  <si>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</si>
  <si>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</si>
  <si>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</si>
  <si>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</si>
  <si>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</si>
  <si>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</si>
  <si>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</si>
  <si>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</si>
  <si>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</si>
  <si>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</si>
  <si>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</si>
  <si>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</si>
  <si>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</si>
  <si>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</si>
  <si>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</si>
  <si>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</si>
  <si>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</si>
  <si>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</si>
  <si>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</si>
  <si>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</si>
  <si>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</si>
  <si>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</si>
  <si>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</si>
  <si>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</si>
  <si>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</si>
  <si>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</si>
  <si>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</si>
  <si>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</si>
  <si>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</si>
  <si>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</si>
  <si>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</si>
  <si>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</si>
  <si>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</si>
  <si>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</si>
  <si>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</si>
  <si>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</si>
  <si>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</si>
  <si>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</si>
  <si>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</si>
  <si>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</si>
  <si>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</si>
  <si>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</si>
  <si>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</si>
  <si>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</si>
  <si>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</si>
  <si>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</si>
  <si>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</si>
  <si>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</si>
  <si>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</si>
  <si>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</si>
  <si>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</si>
  <si>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</si>
  <si>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</si>
  <si>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</si>
  <si>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</si>
  <si>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</si>
  <si>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</si>
  <si>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</si>
  <si>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</si>
  <si>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</si>
  <si>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</si>
  <si>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</si>
  <si>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</si>
  <si>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</si>
  <si>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</si>
  <si>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</si>
  <si>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</si>
  <si>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</si>
  <si>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</si>
  <si>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</si>
  <si>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</si>
  <si>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</si>
  <si>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</si>
  <si>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</si>
  <si>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</si>
  <si>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</si>
  <si>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</si>
  <si>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</si>
  <si>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</si>
  <si>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</si>
  <si>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</si>
  <si>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</si>
  <si>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</si>
  <si>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</si>
  <si>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</si>
  <si>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</si>
  <si>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</si>
  <si>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</si>
  <si>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</si>
  <si>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</si>
  <si>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</si>
  <si>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</si>
  <si>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</si>
  <si>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</si>
  <si>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</si>
  <si>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</si>
  <si>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</si>
  <si>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</si>
  <si>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</si>
  <si>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</si>
  <si>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</si>
  <si>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</si>
  <si>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</si>
  <si>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</si>
  <si>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</si>
  <si>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</si>
  <si>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</si>
  <si>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</si>
  <si>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</si>
  <si>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</si>
  <si>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</si>
  <si>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</si>
  <si>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</si>
  <si>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</si>
  <si>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</si>
  <si>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</si>
  <si>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</si>
  <si>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</si>
  <si>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</si>
  <si>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</si>
  <si>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</si>
  <si>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</si>
  <si>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</si>
  <si>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</si>
  <si>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</si>
  <si>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</si>
  <si>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</si>
  <si>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</si>
  <si>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</si>
  <si>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</si>
  <si>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</si>
  <si>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</si>
  <si>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</si>
  <si>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</si>
  <si>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</si>
  <si>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</si>
  <si>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</si>
  <si>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</si>
  <si>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</si>
  <si>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</si>
  <si>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</si>
  <si>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</si>
  <si>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</si>
  <si>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</si>
  <si>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</si>
  <si>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</si>
  <si>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</si>
  <si>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</si>
  <si>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</si>
  <si>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</si>
  <si>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</si>
  <si>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</si>
  <si>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</si>
  <si>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</si>
  <si>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</si>
  <si>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</si>
  <si>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</si>
  <si>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</si>
  <si>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</si>
  <si>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</si>
  <si>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</si>
  <si>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</si>
  <si>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</si>
  <si>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</si>
  <si>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</si>
  <si>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</si>
  <si>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</si>
  <si>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</si>
  <si>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</si>
  <si>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</si>
  <si>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</si>
  <si>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</si>
  <si>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</si>
  <si>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</si>
  <si>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</si>
  <si>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</si>
  <si>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</si>
  <si>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</si>
  <si>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</si>
  <si>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</si>
  <si>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</si>
  <si>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</si>
  <si>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</si>
  <si>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</si>
  <si>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</si>
  <si>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</si>
  <si>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</si>
  <si>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</si>
  <si>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</si>
  <si>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</si>
  <si>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</si>
  <si>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</si>
  <si>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</si>
  <si>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</si>
  <si>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</si>
  <si>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</si>
  <si>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</si>
  <si>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</si>
  <si>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</si>
  <si>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</si>
  <si>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</si>
  <si>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</si>
  <si>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</si>
  <si>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</si>
  <si>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</si>
  <si>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</si>
  <si>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</si>
  <si>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</si>
  <si>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</si>
  <si>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</si>
  <si>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</si>
  <si>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</si>
  <si>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</si>
  <si>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</si>
  <si>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</si>
  <si>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</si>
  <si>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</si>
  <si>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</si>
  <si>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</si>
  <si>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</si>
  <si>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</si>
  <si>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</si>
  <si>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</si>
  <si>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</si>
  <si>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</si>
  <si>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</si>
  <si>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</si>
  <si>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</si>
  <si>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</si>
  <si>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</si>
  <si>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</si>
  <si>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</si>
  <si>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</si>
  <si>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</si>
  <si>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</si>
  <si>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</si>
  <si>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</si>
  <si>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</si>
  <si>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</si>
  <si>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</si>
  <si>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</si>
  <si>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</si>
  <si>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</si>
  <si>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</si>
  <si>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</si>
  <si>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</si>
  <si>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</si>
  <si>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</si>
  <si>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</si>
  <si>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</si>
  <si>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</si>
  <si>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</si>
  <si>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</si>
  <si>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</si>
  <si>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</si>
  <si>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</si>
  <si>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</si>
  <si>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</si>
  <si>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</si>
  <si>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</si>
  <si>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</si>
  <si>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</si>
  <si>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</si>
  <si>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</si>
  <si>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</si>
  <si>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</si>
  <si>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</si>
  <si>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</si>
  <si>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</si>
  <si>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</si>
  <si>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</si>
  <si>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</si>
  <si>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</si>
  <si>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</si>
  <si>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</si>
  <si>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</si>
  <si>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</si>
  <si>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</si>
  <si>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</si>
  <si>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</si>
  <si>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</si>
  <si>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</si>
  <si>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</si>
  <si>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</si>
  <si>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</si>
  <si>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</si>
  <si>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</si>
  <si>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</si>
  <si>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</si>
  <si>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</si>
  <si>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</si>
  <si>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</si>
  <si>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</si>
  <si>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</si>
  <si>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</si>
  <si>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</si>
  <si>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</si>
  <si>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</si>
  <si>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</si>
  <si>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</si>
  <si>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</si>
  <si>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</si>
  <si>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</si>
  <si>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</si>
  <si>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</si>
  <si>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</si>
  <si>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</si>
  <si>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</si>
  <si>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</si>
  <si>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</si>
  <si>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</si>
  <si>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</si>
  <si>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</si>
  <si>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</si>
  <si>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</si>
  <si>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</si>
  <si>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</si>
  <si>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</si>
  <si>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</si>
  <si>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</si>
  <si>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</si>
  <si>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</si>
  <si>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</si>
  <si>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</si>
  <si>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</si>
  <si>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</si>
  <si>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</si>
  <si>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</si>
  <si>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</si>
  <si>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</si>
  <si>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</si>
  <si>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</si>
  <si>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</si>
  <si>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</si>
  <si>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</si>
  <si>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</si>
  <si>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</si>
  <si>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</si>
  <si>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</si>
  <si>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</si>
  <si>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</si>
  <si>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</si>
  <si>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</si>
  <si>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</si>
  <si>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</si>
  <si>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</si>
  <si>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</si>
  <si>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</si>
  <si>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</si>
  <si>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</si>
  <si>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</si>
  <si>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</si>
  <si>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</si>
  <si>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</si>
  <si>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</si>
  <si>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</si>
  <si>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</si>
  <si>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</si>
  <si>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</si>
  <si>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</si>
  <si>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</si>
  <si>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</si>
  <si>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</si>
  <si>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</si>
  <si>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</si>
  <si>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</si>
  <si>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</si>
  <si>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</si>
  <si>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</si>
  <si>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</si>
  <si>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</si>
  <si>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</si>
  <si>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</si>
  <si>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</si>
  <si>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</si>
  <si>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</si>
  <si>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</si>
  <si>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</si>
  <si>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</si>
  <si>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</si>
  <si>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</si>
  <si>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</si>
  <si>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</si>
  <si>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</si>
  <si>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</si>
  <si>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</si>
  <si>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</si>
  <si>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</si>
  <si>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</si>
  <si>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</si>
  <si>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</si>
  <si>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</si>
  <si>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</si>
  <si>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</si>
  <si>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</si>
  <si>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</si>
  <si>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</si>
  <si>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</si>
  <si>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</si>
  <si>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</si>
  <si>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</si>
  <si>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</si>
  <si>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</si>
  <si>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</si>
  <si>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</si>
  <si>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</si>
  <si>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</si>
  <si>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</si>
  <si>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</si>
  <si>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</si>
  <si>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</si>
  <si>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</si>
  <si>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</si>
  <si>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</si>
  <si>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</si>
  <si>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</si>
  <si>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</si>
  <si>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</si>
  <si>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</si>
  <si>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</si>
  <si>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</si>
  <si>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</si>
  <si>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</si>
  <si>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</si>
  <si>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</si>
  <si>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</si>
  <si>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</si>
  <si>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</si>
  <si>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</si>
  <si>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</si>
  <si>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</si>
  <si>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</si>
  <si>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</si>
  <si>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</si>
  <si>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</si>
  <si>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</si>
  <si>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</si>
  <si>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</si>
  <si>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</si>
  <si>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</si>
  <si>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</si>
  <si>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</si>
  <si>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</si>
  <si>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</si>
  <si>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</si>
  <si>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</si>
  <si>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</si>
  <si>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</si>
  <si>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</si>
  <si>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</si>
  <si>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</si>
  <si>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</si>
  <si>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</si>
  <si>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</si>
  <si>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</si>
  <si>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</si>
  <si>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</si>
  <si>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</si>
  <si>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</si>
  <si>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</si>
  <si>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</si>
  <si>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</si>
  <si>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</si>
  <si>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</si>
  <si>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</si>
  <si>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</si>
  <si>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</si>
  <si>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</si>
  <si>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</si>
  <si>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</si>
  <si>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</si>
  <si>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</si>
  <si>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</si>
  <si>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</si>
  <si>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</si>
  <si>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</si>
  <si>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</si>
  <si>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</si>
  <si>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</si>
  <si>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</si>
  <si>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</si>
  <si>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</si>
  <si>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</si>
  <si>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</si>
  <si>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</si>
  <si>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</si>
  <si>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</si>
  <si>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</si>
  <si>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</si>
  <si>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</si>
  <si>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</si>
  <si>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</si>
  <si>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</si>
  <si>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</si>
  <si>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</si>
  <si>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</si>
  <si>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</si>
  <si>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</si>
  <si>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</si>
  <si>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</si>
  <si>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</si>
  <si>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</si>
  <si>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</si>
  <si>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</si>
  <si>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</si>
  <si>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</si>
  <si>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</si>
  <si>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</si>
  <si>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</si>
  <si>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</si>
  <si>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</si>
  <si>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</si>
  <si>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</si>
  <si>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</si>
  <si>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</si>
  <si>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</si>
  <si>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</si>
  <si>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</si>
  <si>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</si>
  <si>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</si>
  <si>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</si>
  <si>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</si>
  <si>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</si>
  <si>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</si>
  <si>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</si>
  <si>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</si>
  <si>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</si>
  <si>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</si>
  <si>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</si>
  <si>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</si>
  <si>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</si>
  <si>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</si>
  <si>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</si>
  <si>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</si>
  <si>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</si>
  <si>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</si>
  <si>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</si>
  <si>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</si>
  <si>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</si>
  <si>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</si>
  <si>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</si>
  <si>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</si>
  <si>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</si>
  <si>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</si>
  <si>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</si>
  <si>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</si>
  <si>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</si>
  <si>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</si>
  <si>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</si>
  <si>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</si>
  <si>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</si>
  <si>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</si>
  <si>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</si>
  <si>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</si>
  <si>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</si>
  <si>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</si>
  <si>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</si>
  <si>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</si>
  <si>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</si>
  <si>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</si>
  <si>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</si>
  <si>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</si>
  <si>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</si>
  <si>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</si>
  <si>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</si>
  <si>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</si>
  <si>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</si>
  <si>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</si>
  <si>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</si>
  <si>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</si>
  <si>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</si>
  <si>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</si>
  <si>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</si>
  <si>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</si>
  <si>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</si>
  <si>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</si>
  <si>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</si>
  <si>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</si>
  <si>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</si>
  <si>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</si>
  <si>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</si>
  <si>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</si>
  <si>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</si>
  <si>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</si>
  <si>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</si>
  <si>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</si>
  <si>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</si>
  <si>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</si>
  <si>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</si>
  <si>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</si>
  <si>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</si>
  <si>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</si>
  <si>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</si>
  <si>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</si>
  <si>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</si>
  <si>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</si>
  <si>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</si>
  <si>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</si>
  <si>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</si>
  <si>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</si>
  <si>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</si>
  <si>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</si>
  <si>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</si>
  <si>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</si>
  <si>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</si>
  <si>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</si>
  <si>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</si>
  <si>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</si>
  <si>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</si>
  <si>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</si>
  <si>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</si>
  <si>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</si>
  <si>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</si>
  <si>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</si>
  <si>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</si>
  <si>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</si>
  <si>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</si>
  <si>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</si>
  <si>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</si>
  <si>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</si>
  <si>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</si>
  <si>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</si>
  <si>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</si>
  <si>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</si>
  <si>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</si>
  <si>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</si>
  <si>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</si>
  <si>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</si>
  <si>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</si>
  <si>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</si>
  <si>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</si>
  <si>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</si>
  <si>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</si>
  <si>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</si>
  <si>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</si>
  <si>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</si>
  <si>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</si>
  <si>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</si>
  <si>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</si>
  <si>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</si>
  <si>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</si>
  <si>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</si>
  <si>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</si>
  <si>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</si>
  <si>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</si>
  <si>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</si>
  <si>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</si>
  <si>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</si>
  <si>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</si>
  <si>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</si>
  <si>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</si>
  <si>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</si>
  <si>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</si>
  <si>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</si>
  <si>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</si>
  <si>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</si>
  <si>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</si>
  <si>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</si>
  <si>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</si>
  <si>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</si>
  <si>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</si>
  <si>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</si>
  <si>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</si>
  <si>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</si>
  <si>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</si>
  <si>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</si>
  <si>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</si>
  <si>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</si>
  <si>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</si>
  <si>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</si>
  <si>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</si>
  <si>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</si>
  <si>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</si>
  <si>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</si>
  <si>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</si>
  <si>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</si>
  <si>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</si>
  <si>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</si>
  <si>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</si>
  <si>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</si>
  <si>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</si>
  <si>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</si>
  <si>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</si>
  <si>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</si>
  <si>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</si>
  <si>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</si>
  <si>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</si>
  <si>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</si>
  <si>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</si>
  <si>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</si>
  <si>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</si>
  <si>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</si>
  <si>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</si>
  <si>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</si>
  <si>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</si>
  <si>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</si>
  <si>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</si>
  <si>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</si>
  <si>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</si>
  <si>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</si>
  <si>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</si>
  <si>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</si>
  <si>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</si>
  <si>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</si>
  <si>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</si>
  <si>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</si>
  <si>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</si>
  <si>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</si>
  <si>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</si>
  <si>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</si>
  <si>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</si>
  <si>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</si>
  <si>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</si>
  <si>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</si>
  <si>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</si>
  <si>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</si>
  <si>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</si>
  <si>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</si>
  <si>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</si>
  <si>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</si>
  <si>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</si>
  <si>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</si>
  <si>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</si>
  <si>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</si>
  <si>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</si>
  <si>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</si>
  <si>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</si>
  <si>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</si>
  <si>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</si>
  <si>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</si>
  <si>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</si>
  <si>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</si>
  <si>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</si>
  <si>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</si>
  <si>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</si>
  <si>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</si>
  <si>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</si>
  <si>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</si>
  <si>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</si>
  <si>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</si>
  <si>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</si>
  <si>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</si>
  <si>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</si>
  <si>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</si>
  <si>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</si>
  <si>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</si>
  <si>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</si>
  <si>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</si>
  <si>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</si>
  <si>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</si>
  <si>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</si>
  <si>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</si>
  <si>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</si>
  <si>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</si>
  <si>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</si>
  <si>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</si>
  <si>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</si>
  <si>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</si>
  <si>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</si>
  <si>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</si>
  <si>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</si>
  <si>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</si>
  <si>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</si>
  <si>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</si>
  <si>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</si>
  <si>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</si>
  <si>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</si>
  <si>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</si>
  <si>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</si>
  <si>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</si>
  <si>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</si>
  <si>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</si>
  <si>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</si>
  <si>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</si>
  <si>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</si>
  <si>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</si>
  <si>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</si>
  <si>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</si>
  <si>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</si>
  <si>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</si>
  <si>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</si>
  <si>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</si>
  <si>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</si>
  <si>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</si>
  <si>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</si>
  <si>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</si>
  <si>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</si>
  <si>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</si>
  <si>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</si>
  <si>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</si>
  <si>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</si>
  <si>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</si>
  <si>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</si>
  <si>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</si>
  <si>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</si>
  <si>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</si>
  <si>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</si>
  <si>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</si>
  <si>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</si>
  <si>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</si>
  <si>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</si>
  <si>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</si>
  <si>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</si>
  <si>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</si>
  <si>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</si>
  <si>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</si>
  <si>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</si>
  <si>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</si>
  <si>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</si>
  <si>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</si>
  <si>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</si>
  <si>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</si>
  <si>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</si>
  <si>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</si>
  <si>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</si>
  <si>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</si>
  <si>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</si>
  <si>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</si>
  <si>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</si>
  <si>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</si>
  <si>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</si>
  <si>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</si>
  <si>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</si>
  <si>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</si>
  <si>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</si>
  <si>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</si>
  <si>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</si>
  <si>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</si>
  <si>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</si>
  <si>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</si>
  <si>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</si>
  <si>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</si>
  <si>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</si>
  <si>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</si>
  <si>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</si>
  <si>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</si>
  <si>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</si>
  <si>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</si>
  <si>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</si>
  <si>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</si>
  <si>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</si>
  <si>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</si>
  <si>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</si>
  <si>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</si>
  <si>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</si>
  <si>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</si>
  <si>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</si>
  <si>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</si>
  <si>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</si>
  <si>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</si>
  <si>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</si>
  <si>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</si>
  <si>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</si>
  <si>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</si>
  <si>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</si>
  <si>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</si>
  <si>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</si>
  <si>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</si>
  <si>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</si>
  <si>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</si>
  <si>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</si>
  <si>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</si>
  <si>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</si>
  <si>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</si>
  <si>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</si>
  <si>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</si>
  <si>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</si>
  <si>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</si>
  <si>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</si>
  <si>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</si>
  <si>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</si>
  <si>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</si>
  <si>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</si>
  <si>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</si>
  <si>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</si>
  <si>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</si>
  <si>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</si>
  <si>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</si>
  <si>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</si>
  <si>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</si>
  <si>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</si>
  <si>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</si>
  <si>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</si>
  <si>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</si>
  <si>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</si>
  <si>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</si>
  <si>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</si>
  <si>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</si>
  <si>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</si>
  <si>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</si>
  <si>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</si>
  <si>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</si>
  <si>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</si>
  <si>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</si>
  <si>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</si>
  <si>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</si>
  <si>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</si>
  <si>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</si>
  <si>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</si>
  <si>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</si>
  <si>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</si>
  <si>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</si>
  <si>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</si>
  <si>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</si>
  <si>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</si>
  <si>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</si>
  <si>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</si>
  <si>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</si>
  <si>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</si>
  <si>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</si>
  <si>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</si>
  <si>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</si>
  <si>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</si>
  <si>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</si>
  <si>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</si>
  <si>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</si>
  <si>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</si>
  <si>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</si>
  <si>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</si>
  <si>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</si>
  <si>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</si>
  <si>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</si>
  <si>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</si>
  <si>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</si>
  <si>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</si>
  <si>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</si>
  <si>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</si>
  <si>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</si>
  <si>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</si>
  <si>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</si>
  <si>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</si>
  <si>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</si>
  <si>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</si>
  <si>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</si>
  <si>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</si>
  <si>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</si>
  <si>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</si>
  <si>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</si>
  <si>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</si>
  <si>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</si>
  <si>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</si>
  <si>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</si>
  <si>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</si>
  <si>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</si>
  <si>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</si>
  <si>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</si>
  <si>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</si>
  <si>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</si>
  <si>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</si>
  <si>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</si>
  <si>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</si>
  <si>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</si>
  <si>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</si>
  <si>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</si>
  <si>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</si>
  <si>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</si>
  <si>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</si>
  <si>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</si>
  <si>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</si>
  <si>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</si>
  <si>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</si>
  <si>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</si>
  <si>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</si>
  <si>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</si>
  <si>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</si>
  <si>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</si>
  <si>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</si>
  <si>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</si>
  <si>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</si>
  <si>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</si>
  <si>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</si>
  <si>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</si>
  <si>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</si>
  <si>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</si>
  <si>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</si>
  <si>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</si>
  <si>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</si>
  <si>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</si>
  <si>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</si>
  <si>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</si>
  <si>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</si>
  <si>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</si>
  <si>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</si>
  <si>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</si>
  <si>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</si>
  <si>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</si>
  <si>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</si>
  <si>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</si>
  <si>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</si>
  <si>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</si>
  <si>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</si>
  <si>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</si>
  <si>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</si>
  <si>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</si>
  <si>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</si>
  <si>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</si>
  <si>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</si>
  <si>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</si>
  <si>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</si>
  <si>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</si>
  <si>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</si>
  <si>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</si>
  <si>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</si>
  <si>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</si>
  <si>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</si>
  <si>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</si>
  <si>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</si>
  <si>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</si>
  <si>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</si>
  <si>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</si>
  <si>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</si>
  <si>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</si>
  <si>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</si>
  <si>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</si>
  <si>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</si>
  <si>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</si>
  <si>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</si>
  <si>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</si>
  <si>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</si>
  <si>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</si>
  <si>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</si>
  <si>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</si>
  <si>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</si>
  <si>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</si>
  <si>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</si>
  <si>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</si>
  <si>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</si>
  <si>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</si>
  <si>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</si>
  <si>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</si>
  <si>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</si>
  <si>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</si>
  <si>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</si>
  <si>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</si>
  <si>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</si>
  <si>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</si>
  <si>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</si>
  <si>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</si>
  <si>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</si>
  <si>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</si>
  <si>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</si>
  <si>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</si>
  <si>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</si>
  <si>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</si>
  <si>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</si>
  <si>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</si>
  <si>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</si>
  <si>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</si>
  <si>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</si>
  <si>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</si>
  <si>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</si>
  <si>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</si>
  <si>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</si>
  <si>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</si>
  <si>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</si>
  <si>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</si>
  <si>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</si>
  <si>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</si>
  <si>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</si>
  <si>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</si>
  <si>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</si>
  <si>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</si>
  <si>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</si>
  <si>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</si>
  <si>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</si>
  <si>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</si>
  <si>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</si>
  <si>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</si>
  <si>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</si>
  <si>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</si>
  <si>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</si>
  <si>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</si>
  <si>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</si>
  <si>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</si>
  <si>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</si>
  <si>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</si>
  <si>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</si>
  <si>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</si>
  <si>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</si>
  <si>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</si>
  <si>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</si>
  <si>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</si>
  <si>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</si>
  <si>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</si>
  <si>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</si>
  <si>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</si>
  <si>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</si>
  <si>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</si>
  <si>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</si>
  <si>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</si>
  <si>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</si>
  <si>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</si>
  <si>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</si>
  <si>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</si>
  <si>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</si>
  <si>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</si>
  <si>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</si>
  <si>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</si>
  <si>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</si>
  <si>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</si>
  <si>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</si>
  <si>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</si>
  <si>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</si>
  <si>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</si>
  <si>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</si>
  <si>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</si>
  <si>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</si>
  <si>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</si>
  <si>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</si>
  <si>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</si>
  <si>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</si>
  <si>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</si>
  <si>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</si>
  <si>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</si>
  <si>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</si>
  <si>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</si>
  <si>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</si>
  <si>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</si>
  <si>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</si>
  <si>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</si>
  <si>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</si>
  <si>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</si>
  <si>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</si>
  <si>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</si>
  <si>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</si>
  <si>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</si>
  <si>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</si>
  <si>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</si>
  <si>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</si>
  <si>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</si>
  <si>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</si>
  <si>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</si>
  <si>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</si>
  <si>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</si>
  <si>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</si>
  <si>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</si>
  <si>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</si>
  <si>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</si>
  <si>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</si>
  <si>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</si>
  <si>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</si>
  <si>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</si>
  <si>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</si>
  <si>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</si>
  <si>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</si>
  <si>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</si>
  <si>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</si>
  <si>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</si>
  <si>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</si>
  <si>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</si>
  <si>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</si>
  <si>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</si>
  <si>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</si>
  <si>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</si>
  <si>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</si>
  <si>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</si>
  <si>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</si>
  <si>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</si>
  <si>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</si>
  <si>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</si>
  <si>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</si>
  <si>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</si>
  <si>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</si>
  <si>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</si>
  <si>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</si>
  <si>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</si>
  <si>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</si>
  <si>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</si>
  <si>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</si>
  <si>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</si>
  <si>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</si>
  <si>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</si>
  <si>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</si>
  <si>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</si>
  <si>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</si>
  <si>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</si>
  <si>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</si>
  <si>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</si>
  <si>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</si>
  <si>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</si>
  <si>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</si>
  <si>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</si>
  <si>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</si>
  <si>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</si>
  <si>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</si>
  <si>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</si>
  <si>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</si>
  <si>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</si>
  <si>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</si>
  <si>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</si>
  <si>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</si>
  <si>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</si>
  <si>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</si>
  <si>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</si>
  <si>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</si>
  <si>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</si>
  <si>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</si>
  <si>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</si>
  <si>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</si>
  <si>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</si>
  <si>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</si>
  <si>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</si>
  <si>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</si>
  <si>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</si>
  <si>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</si>
  <si>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</si>
  <si>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</si>
  <si>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</si>
  <si>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</si>
  <si>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</si>
  <si>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</si>
  <si>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</si>
  <si>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</si>
  <si>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</si>
  <si>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</si>
  <si>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</si>
  <si>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</si>
  <si>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</si>
  <si>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</si>
  <si>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</si>
  <si>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</si>
  <si>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</si>
  <si>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</si>
  <si>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</si>
  <si>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</si>
  <si>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</si>
  <si>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</si>
  <si>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</si>
  <si>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</si>
  <si>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</si>
  <si>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</si>
  <si>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</si>
  <si>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</si>
  <si>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</si>
  <si>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</si>
  <si>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</si>
  <si>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</si>
  <si>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</si>
  <si>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</si>
  <si>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</si>
  <si>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</si>
  <si>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</si>
  <si>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</si>
  <si>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</si>
  <si>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</si>
  <si>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</si>
  <si>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</si>
  <si>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</si>
  <si>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</si>
  <si>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</si>
  <si>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</si>
  <si>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</si>
  <si>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</si>
  <si>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</si>
  <si>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</si>
  <si>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</si>
  <si>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</si>
  <si>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</si>
  <si>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</si>
  <si>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</si>
  <si>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</si>
  <si>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</si>
  <si>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</si>
  <si>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</si>
  <si>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</si>
  <si>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</si>
  <si>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</si>
  <si>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</si>
  <si>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</si>
  <si>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</si>
  <si>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</si>
  <si>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</si>
  <si>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</si>
  <si>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</si>
  <si>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</si>
  <si>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</si>
  <si>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</si>
  <si>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</si>
  <si>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</si>
  <si>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</si>
  <si>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</si>
  <si>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</si>
  <si>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</si>
  <si>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</si>
  <si>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</si>
  <si>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</si>
  <si>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</si>
  <si>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</si>
  <si>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</si>
  <si>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</si>
  <si>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</si>
  <si>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</si>
  <si>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</si>
  <si>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</si>
  <si>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</si>
  <si>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</si>
  <si>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</si>
  <si>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</si>
  <si>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</si>
  <si>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</si>
  <si>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</si>
  <si>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</si>
  <si>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</si>
  <si>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</si>
  <si>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</si>
  <si>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</si>
  <si>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</si>
  <si>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</si>
  <si>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</si>
  <si>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</si>
  <si>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</si>
  <si>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</si>
  <si>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</si>
  <si>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</si>
  <si>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</si>
  <si>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</si>
  <si>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</si>
  <si>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</si>
  <si>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</si>
  <si>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</si>
  <si>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</si>
  <si>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</si>
  <si>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</si>
  <si>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</si>
  <si>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</si>
  <si>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</si>
  <si>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</si>
  <si>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</si>
  <si>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</si>
  <si>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</si>
  <si>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</si>
  <si>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</si>
  <si>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</si>
  <si>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</si>
  <si>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</si>
  <si>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</si>
  <si>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</si>
  <si>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</si>
  <si>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</si>
  <si>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</si>
  <si>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</si>
  <si>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</si>
  <si>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</si>
  <si>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</si>
  <si>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</si>
  <si>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</si>
  <si>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</si>
  <si>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</si>
  <si>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</si>
  <si>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</si>
  <si>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</si>
  <si>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</si>
  <si>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</si>
  <si>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</si>
  <si>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</si>
  <si>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</si>
  <si>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</si>
  <si>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</si>
  <si>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</si>
  <si>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</si>
  <si>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</si>
  <si>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</si>
  <si>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</si>
  <si>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</si>
  <si>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</si>
  <si>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</si>
  <si>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</si>
  <si>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</si>
  <si>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</si>
  <si>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</si>
  <si>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</si>
  <si>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</si>
  <si>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</si>
  <si>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</si>
  <si>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</si>
  <si>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</si>
  <si>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</si>
  <si>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</si>
  <si>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</si>
  <si>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</si>
  <si>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</si>
  <si>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</si>
  <si>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</si>
  <si>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</si>
  <si>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</si>
  <si>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</si>
  <si>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</si>
  <si>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</si>
  <si>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</si>
  <si>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</si>
  <si>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</si>
  <si>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</si>
  <si>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</si>
  <si>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</si>
  <si>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</si>
  <si>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</si>
  <si>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</si>
  <si>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</si>
  <si>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</si>
  <si>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</si>
  <si>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</si>
  <si>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</si>
  <si>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</si>
  <si>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</si>
  <si>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</si>
  <si>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</si>
  <si>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</si>
  <si>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</si>
  <si>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</si>
  <si>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</si>
  <si>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</si>
  <si>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</si>
  <si>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</si>
  <si>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</si>
  <si>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</si>
  <si>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</si>
  <si>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</si>
  <si>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</si>
  <si>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</si>
  <si>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</si>
  <si>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</si>
  <si>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</si>
  <si>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</si>
  <si>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</si>
  <si>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</si>
  <si>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</si>
  <si>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</si>
  <si>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</si>
  <si>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</si>
  <si>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</si>
  <si>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</si>
  <si>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</si>
  <si>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</si>
  <si>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</si>
  <si>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</si>
  <si>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</si>
  <si>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</si>
  <si>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</si>
  <si>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</si>
  <si>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</si>
  <si>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</si>
  <si>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</si>
  <si>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</si>
  <si>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</si>
  <si>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</si>
  <si>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</si>
  <si>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</si>
  <si>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</si>
  <si>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</si>
  <si>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</si>
  <si>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</si>
  <si>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</si>
  <si>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</si>
  <si>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</si>
  <si>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</si>
  <si>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</si>
  <si>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</si>
  <si>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</si>
  <si>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</si>
  <si>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</si>
  <si>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</si>
  <si>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</si>
  <si>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</si>
  <si>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</si>
  <si>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</si>
  <si>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</si>
  <si>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</si>
  <si>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</si>
  <si>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</si>
  <si>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</si>
  <si>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</si>
  <si>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</si>
  <si>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</si>
  <si>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</si>
  <si>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</si>
  <si>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</si>
  <si>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</si>
  <si>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</si>
  <si>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</si>
  <si>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</si>
  <si>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</si>
  <si>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</si>
  <si>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</si>
  <si>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</si>
  <si>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</si>
  <si>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</si>
  <si>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</si>
  <si>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</si>
  <si>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</si>
  <si>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</si>
  <si>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</si>
  <si>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</si>
  <si>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</si>
  <si>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</si>
  <si>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</si>
  <si>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</si>
  <si>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</si>
  <si>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</si>
  <si>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</si>
  <si>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</si>
  <si>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</si>
  <si>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</si>
  <si>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</si>
  <si>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</si>
  <si>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</si>
  <si>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</si>
  <si>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</si>
  <si>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</si>
  <si>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</si>
  <si>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</si>
  <si>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</si>
  <si>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</si>
  <si>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</si>
  <si>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</si>
  <si>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</si>
  <si>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</si>
  <si>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</si>
  <si>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</si>
  <si>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</si>
  <si>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</si>
  <si>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</si>
  <si>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</si>
  <si>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</si>
  <si>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</si>
  <si>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</si>
  <si>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</si>
  <si>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</si>
  <si>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</si>
  <si>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</si>
  <si>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</si>
  <si>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</si>
  <si>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</si>
  <si>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</si>
  <si>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</si>
  <si>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</si>
  <si>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</si>
  <si>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</si>
  <si>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</si>
  <si>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</si>
  <si>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</si>
  <si>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</si>
  <si>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</si>
  <si>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</si>
  <si>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</si>
  <si>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</si>
  <si>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</si>
  <si>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</si>
  <si>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</si>
  <si>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</si>
  <si>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</si>
  <si>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</si>
  <si>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</si>
  <si>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</si>
  <si>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</si>
  <si>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</si>
  <si>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</si>
  <si>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</si>
  <si>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</si>
  <si>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</si>
  <si>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</si>
  <si>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</si>
  <si>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</si>
  <si>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</si>
  <si>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</si>
  <si>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</si>
  <si>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</si>
  <si>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</si>
  <si>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</si>
  <si>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</si>
  <si>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</si>
  <si>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</si>
  <si>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</si>
  <si>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</si>
  <si>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</si>
  <si>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</si>
  <si>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</si>
  <si>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</si>
  <si>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</si>
  <si>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</si>
  <si>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</si>
  <si>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</si>
  <si>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</si>
  <si>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</si>
  <si>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</si>
  <si>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</si>
  <si>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</si>
  <si>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</si>
  <si>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</si>
  <si>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</si>
  <si>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</si>
  <si>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</si>
  <si>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</si>
  <si>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</si>
  <si>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</si>
  <si>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</si>
  <si>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</si>
  <si>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</si>
  <si>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</si>
  <si>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</si>
  <si>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</si>
  <si>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</si>
  <si>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</si>
  <si>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</si>
  <si>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</si>
  <si>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</si>
  <si>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</si>
  <si>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</si>
  <si>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</si>
  <si>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</si>
  <si>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</si>
  <si>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</si>
  <si>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</si>
  <si>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</si>
  <si>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</si>
  <si>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</si>
  <si>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</si>
  <si>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</si>
  <si>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</si>
  <si>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</si>
  <si>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</si>
  <si>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</si>
  <si>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</si>
  <si>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</si>
  <si>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</si>
  <si>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</si>
  <si>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</si>
  <si>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</si>
  <si>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</si>
  <si>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</si>
  <si>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</si>
  <si>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</si>
  <si>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</si>
  <si>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</si>
  <si>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</si>
  <si>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</si>
  <si>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</si>
  <si>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</si>
  <si>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</si>
  <si>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</si>
  <si>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</si>
  <si>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</si>
  <si>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</si>
  <si>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</si>
  <si>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</si>
  <si>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</si>
  <si>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</si>
  <si>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</si>
  <si>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</si>
  <si>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</si>
  <si>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</si>
  <si>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</si>
  <si>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</si>
  <si>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</si>
  <si>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</si>
  <si>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</si>
  <si>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</si>
  <si>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</si>
  <si>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</si>
  <si>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</si>
  <si>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</si>
  <si>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</si>
  <si>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</si>
  <si>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</si>
  <si>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</si>
  <si>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</si>
  <si>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</si>
  <si>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</si>
  <si>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</si>
  <si>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</si>
  <si>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</si>
  <si>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</si>
  <si>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</si>
  <si>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</si>
  <si>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</si>
  <si>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</si>
  <si>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</si>
  <si>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</si>
  <si>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</si>
  <si>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</si>
  <si>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</si>
  <si>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</si>
  <si>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</si>
  <si>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</si>
  <si>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</si>
  <si>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</si>
  <si>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</si>
  <si>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</si>
  <si>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</si>
  <si>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</si>
  <si>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</si>
  <si>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</si>
  <si>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</si>
  <si>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</si>
  <si>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</si>
  <si>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</si>
  <si>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</si>
  <si>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</si>
  <si>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</si>
  <si>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</si>
  <si>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</si>
  <si>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</si>
  <si>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</si>
  <si>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</si>
  <si>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</si>
  <si>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</si>
  <si>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</si>
  <si>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</si>
  <si>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</si>
  <si>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</si>
  <si>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</si>
  <si>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</si>
  <si>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</si>
  <si>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</si>
  <si>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</si>
  <si>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</si>
  <si>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</si>
  <si>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</si>
  <si>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</si>
  <si>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</si>
  <si>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</si>
  <si>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</si>
  <si>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</si>
  <si>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</si>
  <si>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</si>
  <si>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</si>
  <si>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</si>
  <si>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</si>
  <si>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</si>
  <si>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</si>
  <si>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</si>
  <si>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</si>
  <si>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</si>
  <si>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</si>
  <si>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</si>
  <si>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</si>
  <si>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</si>
  <si>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</si>
  <si>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</si>
  <si>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</si>
  <si>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</si>
  <si>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</si>
  <si>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</si>
  <si>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</si>
  <si>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</si>
  <si>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</si>
  <si>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</si>
  <si>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</si>
  <si>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</si>
  <si>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</si>
  <si>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</si>
  <si>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</si>
  <si>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</si>
  <si>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</si>
  <si>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</si>
  <si>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</si>
  <si>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</si>
  <si>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</si>
  <si>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</si>
  <si>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</si>
  <si>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</si>
  <si>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</si>
  <si>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</si>
  <si>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</si>
  <si>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</si>
  <si>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</si>
  <si>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</si>
  <si>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</si>
  <si>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</si>
  <si>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</si>
  <si>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</si>
  <si>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</si>
  <si>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</si>
  <si>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</si>
  <si>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</si>
  <si>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</si>
  <si>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</si>
  <si>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</si>
  <si>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</si>
  <si>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</si>
  <si>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</si>
  <si>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</si>
  <si>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</si>
  <si>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</si>
  <si>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</si>
  <si>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</si>
  <si>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</si>
  <si>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</si>
  <si>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</si>
  <si>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</si>
  <si>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</si>
  <si>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</si>
  <si>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</si>
  <si>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</si>
  <si>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</si>
  <si>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</si>
  <si>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</si>
  <si>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</si>
  <si>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</si>
  <si>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</si>
  <si>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</si>
  <si>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</si>
  <si>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</si>
  <si>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</si>
  <si>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</si>
  <si>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</si>
  <si>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</si>
  <si>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</si>
  <si>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</si>
  <si>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</si>
  <si>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</si>
  <si>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</si>
  <si>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</si>
  <si>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</si>
  <si>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</si>
  <si>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</si>
  <si>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</si>
  <si>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</si>
  <si>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</si>
  <si>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</si>
  <si>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</si>
  <si>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</si>
  <si>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</si>
  <si>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</si>
  <si>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</si>
  <si>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</si>
  <si>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</si>
  <si>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</si>
  <si>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</si>
  <si>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</si>
  <si>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</si>
  <si>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</si>
  <si>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</si>
  <si>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</si>
  <si>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</si>
  <si>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</si>
  <si>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</si>
  <si>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</si>
  <si>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</si>
  <si>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</si>
  <si>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</si>
  <si>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</si>
  <si>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</si>
  <si>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</si>
  <si>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</si>
  <si>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</si>
  <si>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</si>
  <si>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</si>
  <si>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</si>
  <si>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</si>
  <si>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</si>
  <si>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</si>
  <si>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</si>
  <si>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</si>
  <si>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</si>
  <si>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</si>
  <si>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</si>
  <si>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</si>
  <si>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</si>
  <si>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</si>
  <si>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</si>
  <si>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</si>
  <si>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</si>
  <si>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</si>
  <si>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</si>
  <si>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</si>
  <si>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</si>
  <si>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</si>
  <si>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</si>
  <si>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</si>
  <si>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</si>
  <si>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</si>
  <si>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</si>
  <si>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</si>
  <si>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</si>
  <si>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</si>
  <si>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</si>
  <si>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</si>
  <si>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</si>
  <si>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</si>
  <si>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</si>
  <si>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</si>
  <si>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</si>
  <si>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</si>
  <si>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</si>
  <si>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</si>
  <si>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</si>
  <si>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</si>
  <si>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</si>
  <si>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</si>
  <si>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</si>
  <si>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</si>
  <si>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</si>
  <si>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</si>
  <si>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</si>
  <si>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</si>
  <si>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</si>
  <si>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</si>
  <si>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</si>
  <si>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</si>
  <si>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</si>
  <si>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</si>
  <si>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</si>
  <si>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</si>
  <si>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</si>
  <si>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</si>
  <si>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</si>
  <si>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</si>
  <si>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</si>
  <si>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</si>
  <si>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</si>
  <si>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</si>
  <si>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</si>
  <si>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</si>
  <si>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</si>
  <si>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</si>
  <si>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</si>
  <si>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</si>
  <si>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</si>
  <si>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</si>
  <si>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</si>
  <si>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</si>
  <si>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</si>
  <si>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</si>
  <si>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</si>
  <si>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</si>
  <si>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</si>
  <si>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</si>
  <si>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</si>
  <si>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</si>
  <si>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</si>
  <si>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</si>
  <si>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</si>
  <si>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</si>
  <si>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</si>
  <si>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</si>
  <si>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</si>
  <si>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</si>
  <si>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</si>
  <si>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</si>
  <si>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</si>
  <si>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</si>
  <si>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</si>
  <si>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</si>
  <si>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</si>
  <si>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</si>
  <si>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</si>
  <si>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</si>
  <si>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</si>
  <si>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</si>
  <si>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</si>
  <si>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</si>
  <si>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</si>
  <si>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</si>
  <si>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</si>
  <si>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</si>
  <si>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</si>
  <si>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</si>
  <si>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</si>
  <si>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</si>
  <si>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</si>
  <si>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</si>
  <si>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</si>
  <si>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</si>
  <si>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</si>
  <si>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</si>
  <si>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</si>
  <si>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</si>
  <si>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</si>
  <si>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</si>
  <si>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</si>
  <si>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</si>
  <si>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</si>
  <si>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</si>
  <si>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</si>
  <si>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</si>
  <si>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</si>
  <si>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</si>
  <si>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</si>
  <si>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</si>
  <si>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</si>
  <si>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</si>
  <si>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</si>
  <si>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</si>
  <si>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</si>
  <si>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</si>
  <si>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</si>
  <si>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</si>
  <si>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</si>
  <si>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</si>
  <si>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</si>
  <si>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</si>
  <si>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</si>
  <si>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</si>
  <si>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</si>
  <si>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</si>
  <si>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</si>
  <si>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</si>
  <si>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</si>
  <si>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</si>
  <si>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</si>
  <si>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</si>
  <si>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</si>
  <si>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</si>
  <si>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</si>
  <si>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</si>
  <si>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</si>
  <si>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</si>
  <si>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</si>
  <si>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</si>
  <si>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</si>
  <si>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</si>
  <si>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</si>
  <si>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</si>
  <si>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</si>
  <si>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</si>
  <si>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</si>
  <si>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</si>
  <si>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</si>
  <si>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</si>
  <si>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</si>
  <si>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</si>
  <si>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</si>
  <si>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</si>
  <si>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</si>
  <si>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</si>
  <si>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</si>
  <si>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</si>
  <si>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</si>
  <si>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</si>
  <si>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</si>
  <si>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</si>
  <si>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</si>
  <si>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</si>
  <si>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</si>
  <si>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</si>
  <si>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</si>
  <si>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</si>
  <si>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</si>
  <si>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</si>
  <si>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</si>
  <si>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</si>
  <si>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</si>
  <si>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</si>
  <si>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</si>
  <si>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</si>
  <si>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</si>
  <si>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</si>
  <si>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</si>
  <si>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</si>
  <si>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</si>
  <si>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</si>
  <si>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</si>
  <si>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</si>
  <si>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</si>
  <si>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</si>
  <si>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</si>
  <si>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</si>
  <si>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</si>
  <si>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</si>
  <si>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</si>
  <si>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</si>
  <si>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</si>
  <si>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</si>
  <si>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</si>
  <si>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</si>
  <si>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</si>
  <si>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</si>
  <si>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</si>
  <si>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</si>
  <si>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</si>
  <si>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</si>
  <si>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</si>
  <si>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</si>
  <si>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</si>
  <si>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</si>
  <si>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</si>
  <si>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</si>
  <si>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</si>
  <si>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</si>
  <si>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</si>
  <si>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</si>
  <si>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</si>
  <si>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</si>
  <si>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</si>
  <si>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</si>
  <si>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</si>
  <si>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</si>
  <si>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</si>
  <si>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</si>
  <si>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</si>
  <si>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</si>
  <si>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</si>
  <si>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</si>
  <si>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</si>
  <si>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</si>
  <si>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</si>
  <si>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</si>
  <si>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</si>
  <si>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</si>
  <si>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</si>
  <si>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</si>
  <si>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</si>
  <si>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</si>
  <si>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</si>
  <si>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</si>
  <si>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</si>
  <si>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</si>
  <si>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</si>
  <si>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</si>
  <si>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</si>
  <si>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</si>
  <si>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</si>
  <si>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</si>
  <si>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</si>
  <si>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</si>
  <si>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</si>
  <si>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</si>
  <si>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</si>
  <si>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</si>
  <si>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</si>
  <si>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</si>
  <si>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</si>
  <si>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</si>
  <si>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</si>
  <si>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</si>
  <si>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</si>
  <si>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</si>
  <si>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</si>
  <si>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</si>
  <si>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</si>
  <si>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</si>
  <si>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</si>
  <si>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</si>
  <si>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</si>
  <si>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</si>
  <si>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</si>
  <si>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</si>
  <si>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</si>
  <si>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</si>
  <si>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</si>
  <si>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</si>
  <si>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</si>
  <si>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</si>
  <si>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</si>
  <si>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</si>
  <si>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</si>
  <si>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</si>
  <si>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</si>
  <si>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</si>
  <si>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</si>
  <si>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</si>
  <si>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</si>
  <si>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</si>
  <si>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</si>
  <si>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</si>
  <si>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</si>
  <si>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</si>
  <si>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</si>
  <si>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</si>
  <si>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</si>
  <si>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</si>
  <si>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</si>
  <si>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</si>
  <si>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</si>
  <si>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</si>
  <si>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</si>
  <si>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</si>
  <si>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</si>
  <si>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</si>
  <si>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</si>
  <si>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</si>
  <si>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</si>
  <si>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</si>
  <si>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</si>
  <si>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</si>
  <si>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</si>
  <si>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</si>
  <si>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</si>
  <si>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</si>
  <si>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</si>
  <si>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</si>
  <si>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</si>
  <si>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</si>
  <si>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</si>
  <si>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</si>
  <si>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</si>
  <si>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</si>
  <si>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</si>
  <si>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</si>
  <si>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</si>
  <si>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</si>
  <si>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</si>
  <si>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</si>
  <si>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</si>
  <si>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</si>
  <si>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</si>
  <si>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</si>
  <si>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</si>
  <si>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</si>
  <si>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</si>
  <si>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</si>
  <si>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</si>
  <si>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</si>
  <si>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</si>
  <si>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</si>
  <si>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</si>
  <si>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</si>
  <si>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</si>
  <si>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</si>
  <si>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</si>
  <si>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</si>
  <si>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</si>
  <si>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</si>
  <si>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</si>
  <si>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</si>
  <si>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</si>
  <si>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</si>
  <si>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</si>
  <si>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</si>
  <si>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</si>
  <si>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</si>
  <si>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</si>
  <si>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</si>
  <si>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</si>
  <si>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</si>
  <si>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</si>
  <si>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</si>
  <si>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</si>
  <si>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</si>
  <si>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</si>
  <si>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</si>
  <si>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</si>
  <si>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</si>
  <si>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</si>
  <si>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</si>
  <si>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</si>
  <si>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</si>
  <si>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</si>
  <si>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</si>
  <si>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</si>
  <si>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</si>
  <si>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</si>
  <si>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</si>
  <si>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</si>
  <si>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</si>
  <si>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</si>
  <si>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</si>
  <si>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</si>
  <si>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</si>
  <si>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</si>
  <si>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</si>
  <si>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</si>
  <si>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</si>
  <si>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</si>
  <si>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</si>
  <si>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</si>
  <si>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</si>
  <si>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</si>
  <si>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</si>
  <si>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</si>
  <si>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</si>
  <si>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</si>
  <si>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</si>
  <si>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</si>
  <si>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</si>
  <si>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</si>
  <si>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</si>
  <si>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</si>
  <si>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</si>
  <si>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</si>
  <si>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</si>
  <si>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</si>
  <si>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</si>
  <si>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</si>
  <si>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</si>
  <si>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</si>
  <si>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</si>
  <si>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</si>
  <si>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</si>
  <si>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</si>
  <si>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</si>
  <si>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</si>
  <si>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</si>
  <si>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</si>
  <si>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</si>
  <si>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</si>
  <si>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</si>
  <si>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</si>
  <si>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</si>
  <si>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</si>
  <si>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</si>
  <si>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</si>
  <si>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</si>
  <si>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</si>
  <si>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</si>
  <si>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</si>
  <si>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</si>
  <si>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</si>
  <si>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</si>
  <si>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</si>
  <si>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</si>
  <si>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</si>
  <si>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</si>
  <si>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</si>
  <si>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</si>
  <si>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</si>
  <si>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</si>
  <si>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</si>
  <si>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</si>
  <si>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</si>
  <si>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</si>
  <si>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</si>
  <si>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</si>
  <si>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</si>
  <si>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</si>
  <si>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</si>
  <si>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</si>
  <si>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</si>
  <si>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</si>
  <si>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</si>
  <si>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</si>
  <si>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</si>
  <si>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</si>
  <si>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</si>
  <si>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</si>
  <si>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</si>
  <si>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</si>
  <si>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</si>
  <si>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</si>
  <si>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</si>
  <si>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</si>
  <si>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</si>
  <si>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</si>
  <si>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</si>
  <si>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</si>
  <si>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</si>
  <si>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</si>
  <si>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</si>
  <si>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</si>
  <si>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</si>
  <si>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</si>
  <si>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</si>
  <si>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</si>
  <si>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</si>
  <si>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</si>
  <si>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</si>
  <si>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</si>
  <si>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</si>
  <si>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</si>
  <si>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</si>
  <si>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</si>
  <si>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</si>
  <si>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</si>
  <si>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</si>
  <si>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</si>
  <si>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</si>
  <si>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</si>
  <si>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</si>
  <si>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</si>
  <si>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</si>
  <si>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</si>
  <si>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</si>
  <si>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</si>
  <si>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</si>
  <si>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</si>
  <si>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</si>
  <si>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</si>
  <si>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</si>
  <si>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</si>
  <si>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</si>
  <si>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</si>
  <si>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</si>
  <si>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</si>
  <si>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</si>
  <si>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</si>
  <si>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</si>
  <si>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</si>
  <si>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</si>
  <si>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</si>
  <si>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</si>
  <si>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</si>
  <si>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</si>
  <si>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</si>
  <si>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</si>
  <si>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</si>
  <si>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</si>
  <si>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</si>
  <si>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</si>
  <si>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</si>
  <si>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</si>
  <si>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</si>
  <si>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</si>
  <si>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</si>
  <si>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</si>
  <si>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</si>
  <si>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</si>
  <si>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</si>
  <si>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</si>
  <si>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</si>
  <si>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</si>
  <si>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</si>
  <si>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</si>
  <si>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</si>
  <si>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</si>
  <si>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</si>
  <si>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</si>
  <si>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</si>
  <si>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</si>
  <si>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</si>
  <si>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</si>
  <si>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</si>
  <si>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</si>
  <si>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</si>
  <si>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</si>
  <si>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</si>
  <si>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</si>
  <si>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</si>
  <si>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</si>
  <si>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</si>
  <si>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</si>
  <si>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</si>
  <si>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</si>
  <si>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</si>
  <si>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</si>
  <si>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</si>
  <si>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</si>
  <si>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</si>
  <si>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</si>
  <si>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</si>
  <si>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</si>
  <si>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</si>
  <si>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</si>
  <si>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</si>
  <si>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</si>
  <si>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</si>
  <si>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</si>
  <si>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</si>
  <si>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</si>
  <si>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</si>
  <si>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</si>
  <si>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</si>
  <si>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</si>
  <si>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</si>
  <si>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</si>
  <si>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</si>
  <si>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</si>
  <si>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</si>
  <si>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</si>
  <si>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</si>
  <si>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</si>
  <si>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</si>
  <si>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</si>
  <si>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</si>
  <si>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</si>
  <si>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</si>
  <si>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</si>
  <si>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</si>
  <si>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</si>
  <si>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</si>
  <si>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</si>
  <si>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</si>
  <si>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</si>
  <si>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</si>
  <si>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</si>
  <si>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</si>
  <si>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</si>
  <si>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</si>
  <si>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</si>
  <si>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</si>
  <si>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</si>
  <si>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</si>
  <si>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</si>
  <si>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</si>
  <si>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</si>
  <si>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</si>
  <si>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</si>
  <si>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</si>
  <si>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</si>
  <si>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</si>
  <si>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</si>
  <si>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</si>
  <si>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</si>
  <si>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</si>
  <si>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</si>
  <si>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</si>
  <si>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</si>
  <si>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</si>
  <si>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</si>
  <si>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</si>
  <si>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</si>
  <si>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</si>
  <si>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</si>
  <si>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</si>
  <si>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</si>
  <si>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</si>
  <si>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</si>
  <si>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</si>
  <si>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</si>
  <si>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</si>
  <si>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</si>
  <si>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</si>
  <si>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</si>
  <si>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</si>
  <si>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</si>
  <si>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</si>
  <si>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</si>
  <si>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</si>
  <si>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</si>
  <si>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</si>
  <si>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</si>
  <si>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</si>
  <si>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</si>
  <si>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</si>
  <si>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</si>
  <si>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</si>
  <si>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</si>
  <si>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</si>
  <si>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</si>
  <si>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</si>
  <si>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</si>
  <si>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</si>
  <si>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</si>
  <si>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</si>
  <si>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</si>
  <si>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</si>
  <si>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</si>
  <si>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</si>
  <si>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</si>
  <si>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</si>
  <si>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</si>
  <si>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</si>
  <si>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</si>
  <si>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</si>
  <si>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</si>
  <si>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</si>
  <si>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</si>
  <si>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</si>
  <si>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</si>
  <si>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</si>
  <si>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</si>
  <si>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</si>
  <si>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</si>
  <si>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</si>
  <si>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</si>
  <si>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</si>
  <si>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</si>
  <si>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</si>
  <si>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</si>
  <si>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</si>
  <si>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</si>
  <si>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</si>
  <si>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</si>
  <si>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</si>
  <si>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</si>
  <si>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</si>
  <si>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</si>
  <si>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</si>
  <si>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</si>
  <si>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</si>
  <si>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</si>
  <si>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</si>
  <si>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</si>
  <si>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</si>
  <si>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</si>
  <si>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</si>
  <si>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</si>
  <si>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</si>
  <si>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</si>
  <si>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</si>
  <si>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</si>
  <si>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</si>
  <si>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</si>
  <si>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</si>
  <si>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</si>
  <si>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</si>
  <si>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</si>
  <si>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</si>
  <si>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</si>
  <si>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</si>
  <si>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</si>
  <si>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</si>
  <si>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</si>
  <si>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</si>
  <si>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</si>
  <si>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</si>
  <si>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</si>
  <si>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</si>
  <si>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</si>
  <si>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</si>
  <si>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</si>
  <si>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</si>
  <si>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</si>
  <si>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</si>
  <si>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</si>
  <si>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</si>
  <si>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</si>
  <si>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</si>
  <si>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</si>
  <si>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</si>
  <si>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</si>
  <si>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</si>
  <si>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</si>
  <si>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</si>
  <si>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</si>
  <si>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</si>
  <si>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</si>
  <si>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</si>
  <si>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</si>
  <si>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</si>
  <si>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</si>
  <si>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</si>
  <si>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</si>
  <si>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</si>
  <si>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</si>
  <si>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</si>
  <si>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</si>
  <si>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</si>
  <si>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</si>
  <si>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</si>
  <si>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</si>
  <si>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</si>
  <si>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</si>
  <si>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</si>
  <si>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</si>
  <si>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</si>
  <si>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</si>
  <si>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</si>
  <si>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</si>
  <si>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</si>
  <si>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</si>
  <si>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</si>
  <si>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</si>
  <si>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</si>
  <si>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</si>
  <si>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</si>
  <si>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</si>
  <si>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</si>
  <si>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</si>
  <si>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</si>
  <si>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</si>
  <si>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</si>
  <si>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</si>
  <si>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</si>
  <si>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</si>
  <si>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</si>
  <si>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</si>
  <si>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</si>
  <si>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</si>
  <si>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</si>
  <si>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</si>
  <si>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</si>
  <si>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</si>
  <si>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</si>
  <si>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</si>
  <si>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</si>
  <si>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</si>
  <si>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</si>
  <si>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</si>
  <si>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</si>
  <si>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</si>
  <si>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</si>
  <si>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</si>
  <si>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</si>
  <si>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</si>
  <si>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</si>
  <si>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</si>
  <si>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</si>
  <si>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</si>
  <si>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</si>
  <si>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</si>
  <si>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</si>
  <si>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</si>
  <si>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</si>
  <si>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</si>
  <si>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</si>
  <si>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</si>
  <si>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</si>
  <si>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</si>
  <si>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</si>
  <si>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</si>
  <si>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</si>
  <si>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</si>
  <si>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</si>
  <si>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</si>
  <si>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</si>
  <si>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</si>
  <si>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</si>
  <si>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</si>
  <si>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</si>
  <si>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</si>
  <si>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</si>
  <si>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</si>
  <si>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</si>
  <si>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</si>
  <si>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</si>
  <si>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</si>
  <si>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</si>
  <si>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</si>
  <si>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</si>
  <si>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</si>
  <si>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</si>
  <si>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</si>
  <si>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</si>
  <si>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</si>
  <si>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</si>
  <si>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</si>
  <si>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</si>
  <si>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</si>
  <si>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</si>
  <si>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</si>
  <si>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</si>
  <si>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</si>
  <si>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</si>
  <si>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</si>
  <si>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</si>
  <si>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</si>
  <si>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</si>
  <si>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</si>
  <si>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</si>
  <si>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</si>
  <si>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</si>
  <si>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</si>
  <si>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</si>
  <si>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</si>
  <si>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</si>
  <si>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</si>
  <si>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</si>
  <si>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</si>
  <si>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</si>
  <si>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</si>
  <si>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</si>
  <si>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</si>
  <si>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</si>
  <si>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</si>
  <si>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</si>
  <si>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</si>
  <si>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</si>
  <si>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</si>
  <si>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</si>
  <si>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</si>
  <si>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</si>
  <si>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</si>
  <si>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</si>
  <si>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</si>
  <si>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</si>
  <si>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</si>
  <si>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</si>
  <si>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</si>
  <si>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</si>
  <si>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</si>
  <si>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</si>
  <si>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</si>
  <si>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</si>
  <si>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</si>
  <si>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</si>
  <si>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</si>
  <si>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</si>
  <si>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</si>
  <si>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</si>
  <si>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</si>
  <si>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</si>
  <si>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</si>
  <si>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</si>
  <si>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</si>
  <si>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</si>
  <si>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</si>
  <si>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</si>
  <si>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</si>
  <si>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</si>
  <si>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</si>
  <si>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</si>
  <si>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</si>
  <si>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</si>
  <si>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</si>
  <si>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</si>
  <si>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</si>
  <si>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</si>
  <si>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</si>
  <si>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</si>
  <si>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</si>
  <si>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</si>
  <si>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</si>
  <si>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</si>
  <si>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</si>
  <si>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</si>
  <si>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</si>
  <si>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</si>
  <si>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</si>
  <si>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</si>
  <si>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</si>
  <si>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</si>
  <si>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</si>
  <si>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</si>
  <si>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</si>
  <si>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</si>
  <si>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</si>
  <si>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</si>
  <si>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</si>
  <si>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</si>
  <si>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</si>
  <si>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</si>
  <si>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</si>
  <si>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</si>
  <si>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</si>
  <si>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</si>
  <si>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</si>
  <si>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</si>
  <si>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</si>
  <si>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</si>
  <si>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</si>
  <si>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</si>
  <si>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</si>
  <si>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</si>
  <si>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</si>
  <si>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</si>
  <si>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</si>
  <si>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</si>
  <si>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</si>
  <si>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</si>
  <si>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</si>
  <si>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</si>
  <si>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</si>
  <si>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</si>
  <si>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</si>
  <si>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</si>
  <si>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</si>
  <si>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</si>
  <si>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</si>
  <si>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</si>
  <si>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</si>
  <si>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</si>
  <si>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</si>
  <si>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</si>
  <si>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</si>
  <si>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</si>
  <si>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</si>
  <si>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</si>
  <si>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</si>
  <si>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</si>
  <si>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</si>
  <si>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</si>
  <si>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</si>
  <si>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</si>
  <si>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</si>
  <si>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</si>
  <si>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</si>
  <si>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</si>
  <si>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</si>
  <si>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</si>
  <si>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</si>
  <si>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</si>
  <si>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</si>
  <si>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</si>
  <si>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</si>
  <si>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</si>
  <si>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</si>
  <si>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</si>
  <si>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</si>
  <si>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</si>
  <si>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</si>
  <si>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</si>
  <si>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</si>
  <si>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</si>
  <si>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</si>
  <si>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</si>
  <si>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</si>
  <si>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</si>
  <si>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</si>
  <si>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</si>
  <si>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</si>
  <si>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</si>
  <si>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</si>
  <si>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</si>
  <si>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</si>
  <si>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</si>
  <si>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</si>
  <si>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</si>
  <si>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</si>
  <si>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</si>
  <si>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</si>
  <si>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</si>
  <si>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</si>
  <si>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</si>
  <si>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</si>
  <si>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</si>
  <si>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</si>
  <si>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</si>
  <si>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</si>
  <si>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</si>
  <si>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</si>
  <si>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</si>
  <si>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</si>
  <si>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</si>
  <si>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</si>
  <si>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</si>
  <si>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</si>
  <si>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</si>
  <si>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</si>
  <si>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</si>
  <si>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</si>
  <si>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</si>
  <si>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</si>
  <si>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</si>
  <si>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</si>
  <si>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</si>
  <si>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</si>
  <si>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</si>
  <si>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</si>
  <si>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</si>
  <si>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</si>
  <si>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</si>
  <si>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</si>
  <si>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</si>
  <si>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</si>
  <si>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</si>
  <si>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</si>
  <si>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</si>
  <si>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</si>
  <si>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</si>
  <si>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</si>
  <si>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</si>
  <si>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</si>
  <si>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</si>
  <si>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</si>
  <si>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</si>
  <si>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</si>
  <si>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</si>
  <si>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</si>
  <si>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</si>
  <si>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</si>
  <si>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</si>
  <si>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</si>
  <si>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</si>
  <si>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</si>
  <si>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</si>
  <si>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</si>
  <si>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</si>
  <si>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</si>
  <si>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</si>
  <si>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</si>
  <si>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</si>
  <si>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</si>
  <si>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</si>
  <si>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</si>
  <si>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</si>
  <si>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</si>
  <si>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</si>
  <si>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</si>
  <si>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</si>
  <si>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</si>
  <si>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</si>
  <si>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</si>
  <si>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</si>
  <si>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</si>
  <si>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</si>
  <si>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</si>
  <si>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</si>
  <si>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</si>
  <si>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</si>
  <si>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</si>
  <si>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</si>
  <si>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</si>
  <si>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</si>
  <si>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</si>
  <si>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</si>
  <si>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</si>
  <si>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</si>
  <si>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</si>
  <si>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</si>
  <si>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</si>
  <si>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</si>
  <si>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</si>
  <si>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</si>
  <si>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</si>
  <si>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</si>
  <si>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</si>
  <si>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</si>
  <si>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</si>
  <si>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</si>
  <si>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</si>
  <si>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</si>
  <si>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</si>
  <si>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</si>
  <si>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</si>
  <si>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</si>
  <si>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</si>
  <si>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</si>
  <si>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</si>
  <si>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</si>
  <si>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</si>
  <si>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</si>
  <si>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</si>
  <si>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</si>
  <si>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</si>
  <si>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</si>
  <si>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</si>
  <si>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</si>
  <si>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</si>
  <si>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</si>
  <si>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</si>
  <si>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</si>
  <si>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</si>
  <si>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</si>
  <si>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</si>
  <si>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</si>
  <si>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</si>
  <si>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</si>
  <si>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</si>
  <si>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</si>
  <si>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</si>
  <si>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</si>
  <si>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</si>
  <si>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</si>
  <si>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</si>
  <si>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</si>
  <si>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</si>
  <si>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</si>
  <si>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</si>
  <si>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</si>
  <si>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</si>
  <si>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</si>
  <si>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</si>
  <si>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</si>
  <si>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</si>
  <si>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</si>
  <si>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</si>
  <si>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</si>
  <si>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</si>
  <si>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</si>
  <si>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</si>
  <si>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</si>
  <si>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</si>
  <si>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</si>
  <si>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</si>
  <si>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</si>
  <si>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</si>
  <si>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</si>
  <si>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</si>
  <si>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</si>
  <si>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</si>
  <si>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</si>
  <si>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</si>
  <si>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</si>
  <si>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</si>
  <si>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</si>
  <si>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</si>
  <si>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</si>
  <si>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</si>
  <si>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</si>
  <si>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</si>
  <si>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</si>
  <si>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</si>
  <si>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</si>
  <si>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</si>
  <si>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</si>
  <si>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</si>
  <si>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</si>
  <si>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</si>
  <si>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</si>
  <si>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</si>
  <si>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</si>
  <si>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</si>
  <si>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</si>
  <si>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</si>
  <si>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</si>
  <si>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</si>
  <si>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</si>
  <si>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</si>
  <si>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</si>
  <si>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</si>
  <si>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</si>
  <si>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</si>
  <si>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</si>
  <si>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</si>
  <si>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</si>
  <si>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</si>
  <si>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</si>
  <si>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</si>
  <si>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</si>
  <si>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</si>
  <si>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</si>
  <si>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</si>
  <si>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</si>
  <si>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</si>
  <si>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</si>
  <si>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</si>
  <si>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</si>
  <si>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</si>
  <si>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</si>
  <si>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</si>
  <si>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</si>
  <si>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</si>
  <si>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</si>
  <si>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</si>
  <si>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</si>
  <si>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</si>
  <si>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</si>
  <si>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</si>
  <si>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</si>
  <si>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</si>
  <si>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</si>
  <si>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</si>
  <si>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</si>
  <si>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</si>
  <si>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</si>
  <si>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</si>
  <si>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</si>
  <si>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</si>
  <si>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</si>
  <si>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</si>
  <si>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</si>
  <si>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</si>
  <si>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</si>
  <si>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</si>
  <si>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</si>
  <si>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</si>
  <si>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</si>
  <si>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</si>
  <si>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</si>
  <si>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</si>
  <si>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</si>
  <si>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</si>
  <si>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</si>
  <si>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</si>
  <si>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</si>
  <si>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</si>
  <si>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</si>
  <si>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</si>
  <si>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</si>
  <si>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</si>
  <si>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</si>
  <si>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</si>
  <si>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</si>
  <si>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</si>
  <si>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</si>
  <si>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</si>
  <si>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</si>
  <si>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</si>
  <si>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</si>
  <si>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</si>
  <si>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</si>
  <si>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</si>
  <si>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</si>
  <si>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</si>
  <si>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</si>
  <si>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</si>
  <si>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</si>
  <si>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</si>
  <si>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</si>
  <si>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</si>
  <si>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</si>
  <si>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</si>
  <si>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</si>
  <si>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</si>
  <si>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</si>
  <si>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</si>
  <si>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</si>
  <si>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</si>
  <si>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</si>
  <si>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</si>
  <si>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</si>
  <si>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</si>
  <si>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</si>
  <si>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</si>
  <si>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</si>
  <si>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</si>
  <si>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</si>
  <si>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</si>
  <si>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</si>
  <si>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</si>
  <si>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</si>
  <si>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</si>
  <si>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</si>
  <si>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</si>
  <si>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</si>
  <si>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</si>
  <si>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</si>
  <si>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</si>
  <si>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</si>
  <si>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</si>
  <si>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</si>
  <si>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</si>
  <si>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</si>
  <si>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</si>
  <si>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</si>
  <si>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</si>
  <si>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</si>
  <si>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</si>
  <si>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</si>
  <si>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</si>
  <si>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</si>
  <si>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</si>
  <si>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</si>
  <si>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</si>
  <si>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</si>
  <si>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</si>
  <si>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</si>
  <si>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</si>
  <si>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</si>
  <si>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</si>
  <si>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</si>
  <si>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</si>
  <si>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</si>
  <si>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</si>
  <si>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</si>
  <si>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</si>
  <si>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</si>
  <si>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</si>
  <si>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</si>
  <si>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</si>
  <si>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</si>
  <si>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</si>
  <si>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</si>
  <si>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</si>
  <si>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</si>
  <si>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</si>
  <si>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</si>
  <si>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</si>
  <si>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</si>
  <si>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</si>
  <si>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</si>
  <si>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</si>
  <si>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</si>
  <si>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</si>
  <si>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</si>
  <si>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</si>
  <si>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</si>
  <si>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</si>
  <si>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</si>
  <si>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</si>
  <si>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</si>
  <si>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</si>
  <si>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</si>
  <si>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</si>
  <si>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</si>
  <si>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</si>
  <si>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</si>
  <si>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</si>
  <si>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</si>
  <si>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</si>
  <si>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</si>
  <si>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</si>
  <si>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</si>
  <si>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</si>
  <si>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</si>
  <si>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</si>
  <si>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</si>
  <si>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</si>
  <si>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</si>
  <si>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</si>
  <si>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</si>
  <si>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</si>
  <si>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</si>
  <si>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</si>
  <si>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</si>
  <si>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</si>
  <si>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</si>
  <si>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</si>
  <si>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</si>
  <si>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</si>
  <si>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</si>
  <si>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</si>
  <si>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</si>
  <si>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</si>
  <si>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</si>
  <si>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</si>
  <si>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</si>
  <si>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</si>
  <si>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</si>
  <si>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</si>
  <si>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</si>
  <si>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</si>
  <si>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</si>
  <si>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</si>
  <si>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</si>
  <si>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</si>
  <si>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</si>
  <si>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</si>
  <si>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</si>
  <si>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</si>
  <si>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</si>
  <si>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</si>
  <si>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</si>
  <si>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</si>
  <si>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</si>
  <si>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</si>
  <si>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</si>
  <si>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</si>
  <si>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</si>
  <si>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</si>
  <si>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</si>
  <si>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</si>
  <si>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</si>
  <si>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</si>
  <si>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</si>
  <si>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</si>
  <si>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</si>
  <si>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</si>
  <si>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</si>
  <si>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</si>
  <si>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</si>
  <si>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</si>
  <si>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</si>
  <si>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</si>
  <si>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</si>
  <si>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</si>
  <si>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</si>
  <si>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</si>
  <si>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</si>
  <si>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</si>
  <si>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</si>
  <si>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</si>
  <si>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</si>
  <si>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</si>
  <si>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</si>
  <si>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</si>
  <si>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</si>
  <si>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</si>
  <si>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</si>
  <si>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</si>
  <si>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</si>
  <si>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</si>
  <si>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</si>
  <si>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</si>
  <si>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</si>
  <si>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</si>
  <si>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</si>
  <si>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</si>
  <si>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</si>
  <si>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</si>
  <si>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</si>
  <si>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</si>
  <si>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</si>
  <si>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</si>
  <si>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</si>
  <si>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</si>
  <si>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</si>
  <si>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</si>
  <si>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</si>
  <si>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</si>
  <si>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</si>
  <si>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</si>
  <si>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</si>
  <si>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</si>
  <si>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</si>
  <si>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</si>
  <si>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</si>
  <si>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</si>
  <si>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</si>
  <si>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</si>
  <si>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</si>
  <si>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</si>
  <si>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</si>
  <si>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</si>
  <si>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</si>
  <si>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</si>
  <si>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</si>
  <si>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</si>
  <si>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</si>
  <si>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</si>
  <si>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</si>
  <si>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</si>
  <si>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</si>
  <si>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</si>
  <si>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</si>
  <si>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</si>
  <si>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</si>
  <si>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</si>
  <si>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</si>
  <si>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</si>
  <si>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</si>
  <si>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</si>
  <si>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</si>
  <si>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</si>
  <si>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</si>
  <si>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</si>
  <si>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</si>
  <si>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</si>
  <si>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</si>
  <si>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</si>
  <si>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</si>
  <si>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</si>
  <si>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</si>
  <si>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</si>
  <si>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</si>
  <si>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</si>
  <si>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</si>
  <si>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</si>
  <si>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</si>
  <si>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</si>
  <si>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</si>
  <si>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</si>
  <si>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</si>
  <si>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</si>
  <si>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</si>
  <si>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</si>
  <si>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</si>
  <si>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</si>
  <si>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</si>
  <si>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</si>
  <si>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</si>
  <si>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</si>
  <si>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</si>
  <si>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</si>
  <si>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</si>
  <si>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</si>
  <si>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</si>
  <si>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</si>
  <si>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</si>
  <si>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</si>
  <si>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</si>
  <si>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</si>
  <si>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</si>
  <si>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</si>
  <si>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</si>
  <si>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</si>
  <si>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</si>
  <si>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</si>
  <si>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</si>
  <si>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</si>
  <si>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</si>
  <si>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</si>
  <si>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</si>
  <si>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</si>
  <si>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</si>
  <si>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</si>
  <si>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</si>
  <si>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</si>
  <si>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</si>
  <si>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</si>
  <si>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</si>
  <si>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</si>
  <si>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</si>
  <si>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</si>
  <si>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</si>
  <si>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</si>
  <si>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</si>
  <si>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</si>
  <si>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</si>
  <si>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</si>
  <si>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</si>
  <si>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</si>
  <si>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</si>
  <si>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</si>
  <si>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</si>
  <si>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</si>
  <si>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</si>
  <si>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</si>
  <si>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</si>
  <si>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</si>
  <si>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</si>
  <si>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</si>
  <si>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</si>
  <si>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</si>
  <si>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</si>
  <si>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</si>
  <si>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</si>
  <si>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</si>
  <si>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</si>
  <si>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</si>
  <si>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</si>
  <si>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</si>
  <si>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</si>
  <si>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</si>
  <si>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</si>
  <si>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</si>
  <si>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</si>
  <si>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</si>
  <si>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</si>
  <si>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</si>
  <si>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</si>
  <si>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</si>
  <si>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</si>
  <si>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</si>
  <si>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</si>
  <si>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</si>
  <si>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</si>
  <si>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</si>
  <si>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</si>
  <si>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</si>
  <si>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</si>
  <si>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</si>
  <si>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</si>
  <si>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</si>
  <si>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</si>
  <si>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</si>
  <si>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</si>
  <si>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</si>
  <si>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</si>
  <si>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</si>
  <si>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</si>
  <si>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</si>
  <si>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</si>
  <si>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</si>
  <si>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</si>
  <si>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</si>
  <si>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</si>
  <si>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</si>
  <si>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</si>
  <si>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</si>
  <si>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</si>
  <si>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</si>
  <si>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</si>
  <si>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</si>
  <si>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</si>
  <si>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</si>
  <si>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</si>
  <si>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</si>
  <si>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</si>
  <si>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</si>
  <si>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</si>
  <si>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</si>
  <si>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</si>
  <si>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</si>
  <si>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</si>
  <si>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</si>
  <si>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</si>
  <si>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</si>
  <si>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</si>
  <si>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</si>
  <si>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</si>
  <si>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</si>
  <si>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</si>
  <si>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</si>
  <si>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</si>
  <si>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</si>
  <si>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</si>
  <si>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</si>
  <si>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</si>
  <si>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</si>
  <si>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</si>
  <si>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</si>
  <si>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</si>
  <si>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</si>
  <si>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</si>
  <si>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</si>
  <si>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</si>
  <si>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</si>
  <si>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</si>
  <si>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</si>
  <si>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</si>
  <si>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</si>
  <si>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</si>
  <si>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</si>
  <si>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</si>
  <si>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</si>
  <si>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</si>
  <si>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</si>
  <si>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</si>
  <si>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</si>
  <si>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</si>
  <si>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</si>
  <si>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</si>
  <si>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</si>
  <si>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</si>
  <si>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</si>
  <si>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</si>
  <si>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</si>
  <si>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</si>
  <si>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</si>
  <si>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</si>
  <si>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</si>
  <si>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</si>
  <si>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</si>
  <si>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</si>
  <si>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</si>
  <si>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</si>
  <si>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</si>
  <si>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</si>
  <si>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</si>
  <si>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</si>
  <si>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</si>
  <si>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</si>
  <si>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</si>
  <si>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</si>
  <si>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</si>
  <si>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</si>
  <si>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</si>
  <si>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</si>
  <si>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</si>
  <si>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</si>
  <si>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</si>
  <si>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</si>
  <si>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</si>
  <si>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</si>
  <si>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</si>
  <si>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</si>
  <si>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</si>
  <si>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</si>
  <si>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</si>
  <si>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</si>
  <si>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</si>
  <si>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</si>
  <si>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</si>
  <si>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</si>
  <si>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</si>
  <si>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</si>
  <si>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</si>
  <si>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</si>
  <si>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</si>
  <si>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</si>
  <si>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</si>
  <si>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</si>
  <si>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</si>
  <si>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</si>
  <si>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</si>
  <si>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</si>
  <si>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</si>
  <si>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</si>
  <si>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</si>
  <si>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</si>
  <si>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</si>
  <si>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</si>
  <si>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</si>
  <si>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</si>
  <si>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</si>
  <si>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</si>
  <si>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</si>
  <si>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</si>
  <si>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</si>
  <si>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</si>
  <si>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</si>
  <si>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</si>
  <si>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</si>
  <si>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</si>
  <si>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</si>
  <si>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</si>
  <si>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</si>
  <si>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</si>
  <si>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</si>
  <si>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</si>
  <si>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</si>
  <si>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</si>
  <si>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</si>
  <si>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</si>
  <si>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</si>
  <si>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</si>
  <si>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</si>
  <si>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</si>
  <si>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</si>
  <si>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</si>
  <si>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</si>
  <si>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</si>
  <si>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</si>
  <si>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</si>
  <si>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</si>
  <si>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</si>
  <si>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</si>
  <si>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</si>
  <si>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</si>
  <si>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</si>
  <si>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</si>
  <si>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</si>
  <si>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</si>
  <si>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</si>
  <si>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</si>
  <si>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</si>
  <si>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</si>
  <si>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</si>
  <si>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</si>
  <si>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</si>
  <si>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</si>
  <si>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</si>
  <si>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</si>
  <si>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</si>
  <si>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</si>
  <si>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</si>
  <si>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</si>
  <si>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</si>
  <si>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</si>
  <si>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</si>
  <si>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</si>
  <si>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</si>
  <si>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</si>
  <si>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</si>
  <si>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</si>
  <si>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</si>
  <si>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</si>
  <si>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</si>
  <si>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</si>
  <si>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</si>
  <si>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</si>
  <si>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</si>
  <si>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</si>
  <si>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</si>
  <si>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</si>
  <si>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</si>
  <si>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</si>
  <si>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</si>
  <si>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</si>
  <si>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</si>
  <si>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</si>
  <si>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</si>
  <si>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</si>
  <si>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</si>
  <si>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</si>
  <si>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</si>
  <si>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</si>
  <si>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</si>
  <si>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</si>
  <si>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</si>
  <si>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</si>
  <si>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</si>
  <si>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</si>
  <si>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</si>
  <si>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</si>
  <si>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</si>
  <si>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</si>
  <si>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</si>
  <si>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</si>
  <si>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</si>
  <si>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</si>
  <si>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</si>
  <si>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</si>
  <si>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</si>
  <si>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</si>
  <si>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</si>
  <si>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</si>
  <si>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</si>
  <si>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</si>
  <si>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</si>
  <si>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</si>
  <si>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</si>
  <si>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</si>
  <si>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</si>
  <si>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</si>
  <si>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</si>
  <si>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</si>
  <si>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</si>
  <si>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</si>
  <si>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</si>
  <si>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</si>
  <si>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</si>
  <si>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</si>
  <si>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</si>
  <si>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</si>
  <si>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</si>
  <si>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</si>
  <si>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</si>
  <si>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</si>
  <si>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</si>
  <si>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</si>
  <si>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</si>
  <si>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</si>
  <si>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</si>
  <si>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</si>
  <si>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</si>
  <si>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</si>
  <si>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</si>
  <si>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</si>
  <si>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</si>
  <si>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</si>
  <si>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</si>
  <si>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</si>
  <si>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</si>
  <si>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</si>
  <si>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</si>
  <si>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</si>
  <si>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</si>
  <si>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</si>
  <si>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</si>
  <si>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</si>
  <si>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</si>
  <si>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</si>
  <si>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</si>
  <si>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</si>
  <si>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</si>
  <si>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</si>
  <si>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</si>
  <si>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</si>
  <si>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</si>
  <si>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</si>
  <si>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</si>
  <si>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</si>
  <si>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</si>
  <si>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</si>
  <si>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</si>
  <si>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</si>
  <si>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</si>
  <si>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</si>
  <si>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</si>
  <si>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</si>
  <si>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</si>
  <si>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</si>
  <si>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</si>
  <si>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</si>
  <si>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</si>
  <si>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</si>
  <si>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</si>
  <si>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</si>
  <si>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</si>
  <si>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</si>
  <si>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</si>
  <si>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</si>
  <si>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</si>
  <si>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</si>
  <si>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</si>
  <si>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</si>
  <si>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</si>
  <si>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</si>
  <si>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</si>
  <si>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</si>
  <si>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</si>
  <si>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</si>
  <si>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</si>
  <si>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</si>
  <si>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</si>
  <si>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</si>
  <si>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</si>
  <si>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</si>
  <si>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</si>
  <si>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</si>
  <si>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</si>
  <si>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</si>
  <si>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</si>
  <si>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</si>
  <si>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</si>
  <si>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</si>
  <si>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</si>
  <si>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</si>
  <si>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</si>
  <si>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</si>
  <si>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</si>
  <si>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</si>
  <si>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</si>
  <si>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</si>
  <si>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</si>
  <si>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</si>
  <si>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</si>
  <si>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</si>
  <si>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</si>
  <si>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</si>
  <si>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</si>
  <si>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</si>
  <si>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</si>
  <si>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</si>
  <si>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</si>
  <si>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</si>
  <si>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</si>
  <si>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</si>
  <si>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</si>
  <si>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</si>
  <si>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</si>
  <si>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</si>
  <si>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</si>
  <si>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</si>
  <si>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</si>
  <si>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</si>
  <si>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</si>
  <si>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</si>
  <si>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</si>
  <si>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</si>
  <si>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</si>
  <si>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</si>
  <si>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</si>
  <si>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</si>
  <si>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</si>
  <si>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</si>
  <si>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</si>
  <si>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</si>
  <si>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</si>
  <si>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</si>
  <si>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</si>
  <si>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</si>
  <si>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</si>
  <si>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</si>
  <si>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</si>
  <si>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</si>
  <si>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</si>
  <si>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</si>
  <si>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</si>
  <si>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</si>
  <si>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</si>
  <si>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</si>
  <si>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</si>
  <si>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</si>
  <si>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</si>
  <si>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</si>
  <si>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</si>
  <si>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</si>
  <si>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</si>
  <si>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</si>
  <si>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</si>
  <si>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</si>
  <si>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</si>
  <si>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</si>
  <si>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</si>
  <si>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</si>
  <si>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</si>
  <si>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</si>
  <si>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</si>
  <si>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</si>
  <si>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</si>
  <si>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</si>
  <si>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</si>
  <si>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</si>
  <si>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</si>
  <si>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</si>
  <si>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</si>
  <si>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</si>
  <si>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</si>
  <si>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</si>
  <si>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</si>
  <si>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</si>
  <si>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</si>
  <si>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</si>
  <si>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</si>
  <si>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</si>
  <si>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</si>
  <si>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</si>
  <si>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</si>
  <si>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</si>
  <si>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</si>
  <si>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</si>
  <si>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</si>
  <si>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</si>
  <si>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</si>
  <si>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</si>
  <si>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</si>
  <si>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</si>
  <si>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</si>
  <si>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</si>
  <si>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</si>
  <si>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</si>
  <si>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</si>
  <si>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</si>
  <si>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</si>
  <si>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</si>
  <si>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</si>
  <si>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</si>
  <si>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</si>
  <si>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</si>
  <si>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</si>
  <si>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</si>
  <si>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</si>
  <si>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</si>
  <si>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</si>
  <si>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</si>
  <si>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</si>
  <si>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</si>
  <si>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</si>
  <si>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</si>
  <si>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</si>
  <si>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</si>
  <si>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</si>
  <si>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</si>
  <si>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</si>
  <si>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</si>
  <si>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</si>
  <si>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</si>
  <si>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</si>
  <si>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</si>
  <si>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</si>
  <si>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</si>
  <si>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</si>
  <si>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</si>
  <si>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</si>
  <si>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</si>
  <si>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</si>
  <si>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</si>
  <si>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</si>
  <si>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</si>
  <si>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</si>
  <si>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</si>
  <si>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</si>
  <si>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</si>
  <si>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</si>
  <si>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</si>
  <si>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</si>
  <si>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</si>
  <si>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</si>
  <si>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</si>
  <si>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</si>
  <si>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</si>
  <si>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</si>
  <si>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</si>
  <si>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</si>
  <si>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</si>
  <si>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</si>
  <si>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</si>
  <si>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</si>
  <si>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</si>
  <si>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</si>
  <si>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</si>
  <si>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</si>
  <si>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</si>
  <si>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</si>
  <si>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</si>
  <si>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</si>
  <si>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</si>
  <si>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</si>
  <si>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</si>
  <si>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</si>
  <si>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</si>
  <si>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</si>
  <si>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</si>
  <si>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</si>
  <si>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</si>
  <si>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</si>
  <si>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</si>
  <si>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</si>
  <si>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</si>
  <si>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</si>
  <si>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</si>
  <si>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</si>
  <si>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</si>
  <si>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</si>
  <si>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</si>
  <si>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</si>
  <si>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</si>
  <si>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</si>
  <si>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</si>
  <si>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</si>
  <si>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</si>
  <si>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</si>
  <si>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</si>
  <si>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</si>
  <si>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</si>
  <si>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</si>
  <si>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</si>
  <si>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</si>
  <si>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</si>
  <si>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</si>
  <si>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</si>
  <si>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</si>
  <si>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</si>
  <si>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</si>
  <si>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</si>
  <si>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</si>
  <si>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</si>
  <si>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</si>
  <si>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</si>
  <si>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</si>
  <si>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</si>
  <si>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</si>
  <si>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</si>
  <si>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</si>
  <si>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</si>
  <si>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</si>
  <si>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</si>
  <si>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</si>
  <si>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</si>
  <si>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</si>
  <si>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</si>
  <si>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</si>
  <si>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</si>
  <si>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</si>
  <si>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</si>
  <si>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</si>
  <si>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</si>
  <si>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</si>
  <si>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</si>
  <si>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</si>
  <si>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</si>
  <si>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</si>
  <si>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</si>
  <si>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</si>
  <si>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</si>
  <si>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</si>
  <si>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</si>
  <si>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</si>
  <si>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</si>
  <si>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</si>
  <si>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</si>
  <si>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</si>
  <si>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</si>
  <si>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</si>
  <si>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</si>
  <si>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</si>
  <si>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</si>
  <si>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</si>
  <si>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</si>
  <si>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</si>
  <si>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</si>
  <si>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</si>
  <si>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</si>
  <si>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</si>
  <si>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</si>
  <si>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</si>
  <si>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</si>
  <si>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</si>
  <si>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</si>
  <si>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</si>
  <si>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</si>
  <si>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</si>
  <si>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</si>
  <si>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</si>
  <si>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</si>
  <si>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</si>
  <si>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</si>
  <si>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</si>
  <si>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</si>
  <si>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</si>
  <si>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</si>
  <si>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</si>
  <si>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</si>
  <si>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</si>
  <si>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</si>
  <si>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</si>
  <si>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</si>
  <si>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</si>
  <si>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</si>
  <si>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</si>
  <si>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</si>
  <si>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</si>
  <si>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</si>
  <si>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</si>
  <si>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</si>
  <si>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</si>
  <si>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</si>
  <si>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</si>
  <si>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</si>
  <si>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</si>
  <si>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</si>
  <si>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</si>
  <si>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</si>
  <si>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</si>
  <si>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</si>
  <si>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</si>
  <si>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</si>
  <si>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</si>
  <si>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</si>
  <si>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</si>
  <si>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</si>
  <si>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</si>
  <si>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</si>
  <si>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</si>
  <si>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</si>
  <si>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</si>
  <si>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</si>
  <si>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</si>
  <si>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</si>
  <si>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</si>
  <si>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</si>
  <si>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</si>
  <si>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</si>
  <si>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</si>
  <si>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</si>
  <si>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</si>
  <si>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</si>
  <si>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</si>
  <si>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</si>
  <si>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</si>
  <si>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</si>
  <si>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</si>
  <si>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</si>
  <si>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</si>
  <si>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</si>
  <si>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</si>
  <si>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</si>
  <si>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</si>
  <si>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</si>
  <si>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</si>
  <si>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</si>
  <si>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</si>
  <si>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</si>
  <si>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</si>
  <si>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</si>
  <si>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</si>
  <si>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</si>
  <si>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</si>
  <si>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</si>
  <si>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</si>
  <si>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</si>
  <si>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</si>
  <si>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</si>
  <si>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</si>
  <si>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</si>
  <si>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</si>
  <si>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</si>
  <si>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</si>
  <si>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</si>
  <si>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</si>
  <si>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</si>
  <si>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</si>
  <si>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</si>
  <si>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</si>
  <si>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</si>
  <si>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</si>
  <si>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</si>
  <si>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</si>
  <si>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</si>
  <si>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</si>
  <si>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</si>
  <si>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</si>
  <si>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</si>
  <si>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</si>
  <si>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</si>
  <si>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</si>
  <si>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</si>
  <si>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</si>
  <si>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</si>
  <si>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</si>
  <si>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</si>
  <si>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</si>
  <si>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</si>
  <si>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</si>
  <si>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</si>
  <si>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</si>
  <si>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</si>
  <si>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</si>
  <si>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</si>
  <si>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</si>
  <si>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</si>
  <si>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</si>
  <si>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</si>
  <si>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</si>
  <si>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</si>
  <si>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</si>
  <si>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</si>
  <si>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</si>
  <si>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</si>
  <si>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</si>
  <si>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</si>
  <si>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</si>
  <si>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</si>
  <si>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</si>
  <si>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</si>
  <si>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</si>
  <si>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</si>
  <si>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</si>
  <si>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</si>
  <si>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</si>
  <si>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</si>
  <si>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</si>
  <si>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</si>
  <si>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</si>
  <si>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</si>
  <si>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</si>
  <si>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</si>
  <si>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</si>
  <si>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</si>
  <si>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</si>
  <si>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</si>
  <si>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</si>
  <si>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</si>
  <si>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</si>
  <si>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</si>
  <si>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</si>
  <si>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</si>
  <si>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</si>
  <si>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</si>
  <si>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</si>
  <si>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</si>
  <si>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</si>
  <si>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</si>
  <si>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</si>
  <si>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</si>
  <si>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</si>
  <si>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</si>
  <si>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</si>
  <si>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</si>
  <si>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</si>
  <si>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</si>
  <si>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</si>
  <si>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</si>
  <si>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</si>
  <si>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</si>
  <si>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</si>
  <si>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</si>
  <si>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</si>
  <si>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</si>
  <si>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</si>
  <si>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</si>
  <si>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</si>
  <si>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</si>
  <si>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</si>
  <si>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</si>
  <si>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</si>
  <si>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</si>
  <si>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</si>
  <si>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</si>
  <si>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</si>
  <si>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</si>
  <si>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</si>
  <si>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</si>
  <si>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</si>
  <si>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</si>
  <si>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</si>
  <si>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</si>
  <si>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</si>
  <si>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</si>
  <si>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</si>
  <si>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</si>
  <si>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</si>
  <si>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</si>
  <si>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</si>
  <si>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</si>
  <si>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</si>
  <si>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</si>
  <si>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</si>
  <si>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</si>
  <si>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</si>
  <si>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</si>
  <si>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</si>
  <si>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</si>
  <si>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</si>
  <si>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</si>
  <si>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</si>
  <si>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</si>
  <si>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</si>
  <si>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</si>
  <si>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</si>
  <si>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</si>
  <si>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</si>
  <si>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</si>
  <si>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</si>
  <si>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</si>
  <si>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</si>
  <si>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</si>
  <si>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</si>
  <si>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</si>
  <si>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</si>
  <si>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</si>
  <si>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</si>
  <si>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</si>
  <si>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</si>
  <si>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</si>
  <si>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</si>
  <si>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</si>
  <si>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</si>
  <si>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</si>
  <si>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</si>
  <si>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</si>
  <si>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</si>
  <si>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</si>
  <si>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</si>
  <si>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</si>
  <si>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</si>
  <si>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</si>
  <si>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</si>
  <si>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</si>
  <si>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</si>
  <si>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</si>
  <si>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</si>
  <si>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</si>
  <si>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</si>
  <si>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</si>
  <si>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</si>
  <si>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</si>
  <si>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</si>
  <si>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</si>
  <si>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</si>
  <si>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</si>
  <si>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</si>
  <si>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</si>
  <si>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</si>
  <si>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</si>
  <si>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</si>
  <si>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</si>
  <si>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</si>
  <si>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</si>
  <si>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</si>
  <si>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</si>
  <si>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</si>
  <si>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</si>
  <si>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</si>
  <si>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</si>
  <si>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</si>
  <si>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</si>
  <si>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</si>
  <si>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</si>
  <si>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</si>
  <si>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</si>
  <si>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</si>
  <si>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</si>
  <si>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</si>
  <si>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</si>
  <si>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</si>
  <si>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</si>
  <si>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</si>
  <si>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</si>
  <si>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</si>
  <si>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</si>
  <si>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</si>
  <si>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</si>
  <si>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</si>
  <si>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</si>
  <si>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</si>
  <si>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</si>
  <si>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</si>
  <si>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</si>
  <si>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</si>
  <si>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</si>
  <si>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</si>
  <si>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</si>
  <si>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</si>
  <si>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</si>
  <si>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</si>
  <si>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</si>
  <si>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</si>
  <si>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</si>
  <si>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</si>
  <si>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</si>
  <si>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</si>
  <si>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</si>
  <si>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</si>
  <si>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</si>
  <si>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</si>
  <si>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</si>
  <si>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</si>
  <si>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</si>
  <si>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</si>
  <si>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</si>
  <si>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</si>
  <si>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</si>
  <si>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</si>
  <si>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</si>
  <si>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</si>
  <si>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</si>
  <si>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</si>
  <si>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</si>
  <si>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</si>
  <si>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</si>
  <si>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</si>
  <si>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</si>
  <si>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</si>
  <si>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</si>
  <si>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</si>
  <si>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</si>
  <si>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</si>
  <si>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</si>
  <si>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</si>
  <si>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</si>
  <si>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</si>
  <si>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</si>
  <si>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</si>
  <si>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</si>
  <si>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</si>
  <si>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</si>
  <si>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</si>
  <si>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</si>
  <si>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</si>
  <si>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</si>
  <si>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</si>
  <si>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</si>
  <si>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</si>
  <si>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</si>
  <si>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</si>
  <si>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</si>
  <si>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</si>
  <si>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</si>
  <si>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</si>
  <si>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</si>
  <si>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</si>
  <si>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</si>
  <si>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</si>
  <si>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</si>
  <si>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</si>
  <si>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</si>
  <si>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</si>
  <si>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</si>
  <si>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</si>
  <si>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</si>
  <si>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</si>
  <si>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</si>
  <si>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</si>
  <si>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</si>
  <si>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</si>
  <si>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</si>
  <si>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</si>
  <si>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</si>
  <si>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</si>
  <si>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</si>
  <si>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</si>
  <si>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</si>
  <si>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</si>
  <si>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</si>
  <si>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</si>
  <si>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</si>
  <si>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</si>
  <si>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</si>
  <si>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</si>
  <si>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</si>
  <si>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</si>
  <si>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</si>
  <si>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</si>
  <si>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</si>
  <si>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</si>
  <si>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</si>
  <si>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</si>
  <si>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</si>
  <si>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</si>
  <si>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</si>
  <si>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</si>
  <si>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</si>
  <si>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</si>
  <si>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</si>
  <si>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</si>
  <si>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</si>
  <si>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</si>
  <si>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</si>
  <si>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</si>
  <si>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</si>
  <si>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</si>
  <si>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</si>
  <si>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</si>
  <si>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</si>
  <si>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</si>
  <si>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</si>
  <si>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</si>
  <si>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</si>
  <si>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</si>
  <si>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</si>
  <si>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</si>
  <si>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</si>
  <si>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</si>
  <si>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</si>
  <si>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</si>
  <si>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</si>
  <si>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</si>
  <si>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</si>
  <si>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</si>
  <si>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</si>
  <si>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</si>
  <si>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</si>
  <si>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</si>
  <si>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</si>
  <si>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</si>
  <si>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</si>
  <si>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</si>
  <si>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</si>
  <si>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</si>
  <si>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</si>
  <si>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</si>
  <si>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</si>
  <si>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</si>
  <si>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</si>
  <si>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</si>
  <si>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</si>
  <si>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</si>
  <si>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</si>
  <si>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</si>
  <si>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</si>
  <si>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</si>
  <si>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</si>
  <si>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</si>
  <si>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</si>
  <si>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</si>
  <si>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</si>
  <si>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</si>
  <si>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</si>
  <si>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</si>
  <si>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</si>
  <si>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</si>
  <si>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</si>
  <si>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</si>
  <si>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</si>
  <si>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</si>
  <si>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</si>
  <si>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</si>
  <si>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</si>
  <si>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</si>
  <si>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</si>
  <si>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</si>
  <si>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</si>
  <si>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</si>
  <si>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</si>
  <si>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</si>
  <si>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</si>
  <si>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</si>
  <si>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</si>
  <si>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</si>
  <si>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</si>
  <si>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</si>
  <si>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</si>
  <si>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</si>
  <si>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</si>
  <si>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</si>
  <si>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</si>
  <si>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</si>
  <si>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</si>
  <si>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</si>
  <si>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</si>
  <si>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</si>
  <si>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</si>
  <si>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</si>
  <si>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</si>
  <si>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</si>
  <si>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</si>
  <si>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</si>
  <si>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</si>
  <si>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</si>
  <si>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</si>
  <si>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</si>
  <si>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</si>
  <si>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</si>
  <si>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</si>
  <si>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</si>
  <si>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</si>
  <si>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</si>
  <si>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</si>
  <si>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</si>
  <si>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</si>
  <si>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</si>
  <si>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</si>
  <si>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</si>
  <si>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</si>
  <si>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</si>
  <si>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</si>
  <si>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</si>
  <si>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</si>
  <si>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</si>
  <si>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</si>
  <si>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</si>
  <si>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</si>
  <si>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</si>
  <si>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</si>
  <si>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</si>
  <si>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</si>
  <si>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</si>
  <si>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</si>
  <si>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</si>
  <si>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</si>
  <si>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</si>
  <si>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</si>
  <si>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</si>
  <si>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</si>
  <si>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</si>
  <si>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</si>
  <si>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</si>
  <si>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</si>
  <si>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</si>
  <si>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</si>
  <si>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</si>
  <si>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</si>
  <si>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</si>
  <si>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</si>
  <si>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</si>
  <si>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</si>
  <si>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</si>
  <si>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</si>
  <si>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</si>
  <si>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</si>
  <si>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</si>
  <si>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</si>
  <si>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</si>
  <si>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</si>
  <si>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</si>
  <si>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</si>
  <si>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</si>
  <si>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</si>
  <si>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</si>
  <si>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</si>
  <si>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</si>
  <si>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</si>
  <si>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</si>
  <si>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</si>
  <si>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</si>
  <si>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</si>
  <si>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</si>
  <si>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</si>
  <si>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</si>
  <si>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</si>
  <si>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</si>
  <si>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</si>
  <si>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</si>
  <si>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</si>
  <si>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</si>
  <si>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</si>
  <si>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</si>
  <si>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</si>
  <si>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</si>
  <si>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</si>
  <si>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</si>
  <si>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</si>
  <si>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</si>
  <si>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</si>
  <si>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</si>
  <si>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</si>
  <si>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</si>
  <si>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</si>
  <si>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</si>
  <si>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</si>
  <si>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</si>
  <si>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</si>
  <si>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</si>
  <si>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</si>
  <si>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</si>
  <si>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</si>
  <si>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</si>
  <si>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</si>
  <si>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</si>
  <si>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</si>
  <si>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</si>
  <si>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</si>
  <si>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</si>
  <si>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</si>
  <si>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</si>
  <si>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</si>
  <si>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</si>
  <si>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</si>
  <si>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</si>
  <si>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</si>
  <si>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</si>
  <si>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</si>
  <si>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</si>
  <si>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</si>
  <si>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</si>
  <si>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</si>
  <si>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</si>
  <si>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</si>
  <si>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</si>
  <si>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</si>
  <si>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</si>
  <si>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</si>
  <si>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</si>
  <si>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</si>
  <si>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</si>
  <si>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</si>
  <si>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</si>
  <si>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</si>
  <si>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</si>
  <si>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</si>
  <si>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</si>
  <si>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</si>
  <si>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</si>
  <si>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</si>
  <si>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</si>
  <si>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</si>
  <si>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</si>
  <si>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</si>
  <si>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</si>
  <si>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</si>
  <si>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</si>
  <si>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</si>
  <si>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</si>
  <si>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</si>
  <si>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</si>
  <si>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</si>
  <si>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</si>
  <si>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</si>
  <si>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</si>
  <si>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</si>
  <si>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</si>
  <si>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</si>
  <si>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</si>
  <si>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</si>
  <si>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</si>
  <si>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</si>
  <si>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</si>
  <si>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</si>
  <si>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</si>
  <si>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</si>
  <si>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</si>
  <si>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</si>
  <si>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</si>
  <si>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</si>
  <si>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</si>
  <si>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</si>
  <si>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</si>
  <si>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</si>
  <si>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</si>
  <si>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</si>
  <si>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</si>
  <si>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</si>
  <si>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</si>
  <si>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</si>
  <si>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</si>
  <si>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</si>
  <si>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</si>
  <si>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</si>
  <si>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</si>
  <si>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</si>
  <si>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</si>
  <si>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</si>
  <si>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</si>
  <si>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</si>
  <si>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</si>
  <si>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</si>
  <si>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</si>
  <si>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</si>
  <si>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</si>
  <si>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</si>
  <si>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</si>
  <si>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</si>
  <si>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</si>
  <si>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</si>
  <si>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</si>
  <si>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</si>
  <si>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</si>
  <si>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</si>
  <si>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</si>
  <si>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</si>
  <si>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</si>
  <si>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</si>
  <si>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</si>
  <si>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</si>
  <si>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</si>
  <si>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</si>
  <si>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</si>
  <si>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</si>
  <si>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</si>
  <si>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</si>
  <si>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</si>
  <si>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</si>
  <si>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</si>
  <si>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</si>
  <si>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</si>
  <si>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</si>
  <si>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</si>
  <si>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</si>
  <si>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</si>
  <si>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</si>
  <si>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</si>
  <si>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</si>
  <si>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</si>
  <si>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</si>
  <si>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</si>
  <si>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</si>
  <si>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</si>
  <si>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</si>
  <si>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</si>
  <si>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</si>
  <si>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</si>
  <si>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</si>
  <si>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</si>
  <si>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</si>
  <si>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</si>
  <si>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</si>
  <si>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</si>
  <si>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</si>
  <si>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</si>
  <si>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</si>
  <si>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</si>
  <si>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</si>
  <si>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</si>
  <si>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</si>
  <si>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</si>
  <si>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</si>
  <si>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</si>
  <si>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</si>
  <si>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</si>
  <si>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</si>
  <si>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</si>
  <si>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</si>
  <si>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</si>
  <si>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</si>
  <si>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</si>
  <si>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</si>
  <si>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</si>
  <si>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</si>
  <si>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</si>
  <si>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</si>
  <si>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</si>
  <si>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</si>
  <si>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</si>
  <si>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</si>
  <si>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</si>
  <si>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</si>
  <si>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</si>
  <si>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</si>
  <si>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</si>
  <si>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</si>
  <si>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</si>
  <si>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</si>
  <si>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</si>
  <si>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</si>
  <si>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</si>
  <si>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</si>
  <si>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</si>
  <si>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</si>
  <si>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</si>
  <si>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</si>
  <si>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</si>
  <si>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</si>
  <si>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</si>
  <si>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</si>
  <si>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</si>
  <si>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</si>
  <si>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</si>
  <si>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</si>
  <si>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</si>
  <si>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</si>
  <si>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</si>
  <si>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</si>
  <si>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</si>
  <si>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</si>
  <si>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</si>
  <si>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</si>
  <si>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</si>
  <si>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</si>
  <si>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</si>
  <si>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</si>
  <si>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</si>
  <si>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</si>
  <si>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</si>
  <si>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</si>
  <si>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</si>
  <si>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</si>
  <si>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</si>
  <si>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</si>
  <si>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</si>
  <si>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</si>
  <si>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</si>
  <si>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</si>
  <si>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</si>
  <si>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</si>
  <si>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</si>
  <si>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</si>
  <si>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</si>
  <si>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</si>
  <si>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</si>
  <si>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</si>
  <si>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</si>
  <si>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</si>
  <si>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</si>
  <si>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</si>
  <si>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</si>
  <si>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</si>
  <si>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</si>
  <si>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</si>
  <si>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</si>
  <si>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</si>
  <si>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</si>
  <si>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</si>
  <si>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</si>
  <si>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</si>
  <si>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</si>
  <si>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</si>
  <si>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</si>
  <si>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</si>
  <si>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</si>
  <si>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</si>
  <si>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</si>
  <si>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</si>
  <si>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</si>
  <si>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</si>
  <si>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</si>
  <si>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</si>
  <si>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</si>
  <si>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</si>
  <si>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</si>
  <si>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</si>
  <si>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</si>
  <si>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</si>
  <si>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</si>
  <si>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</si>
  <si>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</si>
  <si>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</si>
  <si>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</si>
  <si>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</si>
  <si>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</si>
  <si>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</si>
  <si>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</si>
  <si>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</si>
  <si>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</si>
  <si>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</si>
  <si>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</si>
  <si>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</si>
  <si>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</si>
  <si>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</si>
  <si>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</si>
  <si>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</si>
  <si>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</si>
  <si>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</si>
  <si>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</si>
  <si>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</si>
  <si>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</si>
  <si>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</si>
  <si>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</si>
  <si>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</si>
  <si>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</si>
  <si>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</si>
  <si>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</si>
  <si>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</si>
  <si>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</si>
  <si>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</si>
  <si>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</si>
  <si>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</si>
  <si>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</si>
  <si>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</si>
  <si>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</si>
  <si>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</si>
  <si>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</si>
  <si>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</si>
  <si>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</si>
  <si>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</si>
  <si>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</si>
  <si>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</si>
  <si>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</si>
  <si>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</si>
  <si>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</si>
  <si>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</si>
  <si>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</si>
  <si>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</si>
  <si>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</si>
  <si>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</si>
  <si>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</si>
  <si>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</si>
  <si>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</si>
  <si>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</si>
  <si>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</si>
  <si>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</si>
  <si>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</si>
  <si>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</si>
  <si>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</si>
  <si>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</si>
  <si>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</si>
  <si>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</si>
  <si>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</si>
  <si>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</si>
  <si>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</si>
  <si>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</si>
  <si>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</si>
  <si>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</si>
  <si>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</si>
  <si>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</si>
  <si>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</si>
  <si>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</si>
  <si>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</si>
  <si>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</si>
  <si>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</si>
  <si>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</si>
  <si>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</si>
  <si>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</si>
  <si>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</si>
  <si>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</si>
  <si>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</si>
  <si>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</si>
  <si>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</si>
  <si>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</si>
  <si>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</si>
  <si>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</si>
  <si>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</si>
  <si>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</si>
  <si>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</si>
  <si>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</si>
  <si>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</si>
  <si>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</si>
  <si>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</si>
  <si>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</si>
  <si>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</si>
  <si>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</si>
  <si>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</si>
  <si>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</si>
  <si>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</si>
  <si>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</si>
  <si>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</si>
  <si>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</si>
  <si>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</si>
  <si>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</si>
  <si>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</si>
  <si>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</si>
  <si>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</si>
  <si>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</si>
  <si>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</si>
  <si>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</si>
  <si>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</si>
  <si>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</si>
  <si>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</si>
  <si>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</si>
  <si>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</si>
  <si>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</si>
  <si>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</si>
  <si>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</si>
  <si>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</si>
  <si>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</si>
  <si>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</si>
  <si>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</si>
  <si>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</si>
  <si>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</si>
  <si>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</si>
  <si>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</si>
  <si>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</si>
  <si>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</si>
  <si>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</si>
  <si>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</si>
  <si>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</si>
  <si>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</si>
  <si>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</si>
  <si>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</si>
  <si>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</si>
  <si>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</si>
  <si>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</si>
  <si>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</si>
  <si>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</si>
  <si>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</si>
  <si>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</si>
  <si>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</si>
  <si>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</si>
  <si>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</si>
  <si>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</si>
  <si>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</si>
  <si>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</si>
  <si>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</si>
  <si>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</si>
  <si>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</si>
  <si>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</si>
  <si>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</si>
  <si>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</si>
  <si>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</si>
  <si>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</si>
  <si>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</si>
  <si>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</si>
  <si>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</si>
  <si>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</si>
  <si>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</si>
  <si>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</si>
  <si>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</si>
  <si>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</si>
  <si>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</si>
  <si>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</si>
  <si>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</si>
  <si>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</si>
  <si>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</si>
  <si>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</si>
  <si>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</si>
  <si>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</si>
  <si>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</si>
  <si>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</si>
  <si>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</si>
  <si>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</si>
  <si>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</si>
  <si>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</si>
  <si>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</si>
  <si>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</si>
  <si>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</si>
  <si>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</si>
  <si>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</si>
  <si>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</si>
  <si>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</si>
  <si>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</si>
  <si>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</si>
  <si>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</si>
  <si>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</si>
  <si>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</si>
  <si>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</si>
  <si>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</si>
  <si>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</si>
  <si>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</si>
  <si>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</si>
  <si>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</si>
  <si>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</si>
  <si>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</si>
  <si>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</si>
  <si>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</si>
  <si>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</si>
  <si>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</si>
  <si>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</si>
  <si>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</si>
  <si>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</si>
  <si>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</si>
  <si>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</si>
  <si>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</si>
  <si>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</si>
  <si>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</si>
  <si>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</si>
  <si>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</si>
  <si>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</si>
  <si>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</si>
  <si>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</si>
  <si>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</si>
  <si>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</si>
  <si>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</si>
  <si>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</si>
  <si>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</si>
  <si>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</si>
  <si>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</si>
  <si>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</si>
  <si>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</si>
  <si>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</si>
  <si>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</si>
  <si>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</si>
  <si>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</si>
  <si>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</si>
  <si>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</si>
  <si>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</si>
  <si>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</si>
  <si>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</si>
  <si>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</si>
  <si>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</si>
  <si>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</si>
  <si>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</si>
  <si>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</si>
  <si>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</si>
  <si>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</si>
  <si>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</si>
  <si>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</si>
  <si>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</si>
  <si>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</si>
  <si>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</si>
  <si>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</si>
  <si>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</si>
  <si>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</si>
  <si>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</si>
  <si>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</si>
  <si>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</si>
  <si>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</si>
  <si>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</si>
  <si>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</si>
  <si>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</si>
  <si>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</si>
  <si>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</si>
  <si>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</si>
  <si>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</si>
  <si>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</si>
  <si>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</si>
  <si>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</si>
  <si>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</si>
  <si>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</si>
  <si>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</si>
  <si>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</si>
  <si>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</si>
  <si>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</si>
  <si>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</si>
  <si>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</si>
  <si>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</si>
  <si>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</si>
  <si>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</si>
  <si>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</si>
  <si>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</si>
  <si>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</si>
  <si>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</si>
  <si>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</si>
  <si>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</si>
  <si>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</si>
  <si>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</si>
  <si>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</si>
  <si>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</si>
  <si>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</si>
  <si>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</si>
  <si>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</si>
  <si>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</si>
  <si>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</si>
  <si>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</si>
  <si>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</si>
  <si>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</si>
  <si>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</si>
  <si>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</si>
  <si>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</si>
  <si>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</si>
  <si>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</si>
  <si>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</si>
  <si>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</si>
  <si>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</si>
  <si>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</si>
  <si>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</si>
  <si>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</si>
  <si>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</si>
  <si>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</si>
  <si>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</si>
  <si>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</si>
  <si>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</si>
  <si>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</si>
  <si>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</si>
  <si>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</si>
  <si>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</si>
  <si>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</si>
  <si>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</si>
  <si>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</si>
  <si>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</si>
  <si>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</si>
  <si>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</si>
  <si>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</si>
  <si>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</si>
  <si>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</si>
  <si>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</si>
  <si>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</si>
  <si>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</si>
  <si>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</si>
  <si>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</si>
  <si>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</si>
  <si>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</si>
  <si>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</si>
  <si>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</si>
  <si>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</si>
  <si>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</si>
  <si>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</si>
  <si>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</si>
  <si>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</si>
  <si>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</si>
  <si>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</si>
  <si>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</si>
  <si>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</si>
  <si>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</si>
  <si>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</si>
  <si>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</si>
  <si>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</si>
  <si>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</si>
  <si>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</si>
  <si>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</si>
  <si>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</si>
  <si>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</si>
  <si>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</si>
  <si>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</si>
  <si>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</si>
  <si>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</si>
  <si>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</si>
  <si>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</si>
  <si>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</si>
  <si>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</si>
  <si>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</si>
  <si>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</si>
  <si>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</si>
  <si>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</si>
  <si>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</si>
  <si>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</si>
  <si>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</si>
  <si>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</si>
  <si>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</si>
  <si>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</si>
  <si>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</si>
  <si>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</si>
  <si>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</si>
  <si>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</si>
  <si>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</si>
  <si>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</si>
  <si>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</si>
  <si>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</si>
  <si>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</si>
  <si>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</si>
  <si>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</si>
  <si>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</si>
  <si>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</si>
  <si>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</si>
  <si>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</si>
  <si>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</si>
  <si>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</si>
  <si>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</si>
  <si>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</si>
  <si>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</si>
  <si>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</si>
  <si>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</si>
  <si>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</si>
  <si>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</si>
  <si>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</si>
  <si>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</si>
  <si>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</si>
  <si>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</si>
  <si>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</si>
  <si>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</si>
  <si>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</si>
  <si>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</si>
  <si>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</si>
  <si>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</si>
  <si>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</si>
  <si>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</si>
  <si>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</si>
  <si>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</si>
  <si>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</si>
  <si>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</si>
  <si>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</si>
  <si>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</si>
  <si>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</si>
  <si>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</si>
  <si>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</si>
  <si>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</si>
  <si>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</si>
  <si>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</si>
  <si>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</si>
  <si>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</si>
  <si>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</si>
  <si>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</si>
  <si>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</si>
  <si>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</si>
  <si>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</si>
  <si>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</si>
  <si>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</si>
  <si>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</si>
  <si>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</si>
  <si>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</si>
  <si>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</si>
  <si>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</si>
  <si>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</si>
  <si>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</si>
  <si>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</si>
  <si>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</si>
  <si>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</si>
  <si>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</si>
  <si>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</si>
  <si>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</si>
  <si>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</si>
  <si>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</si>
  <si>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</si>
  <si>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</si>
  <si>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</si>
  <si>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</si>
  <si>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</si>
  <si>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</si>
  <si>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</si>
  <si>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</si>
  <si>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</si>
  <si>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</si>
  <si>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</si>
  <si>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</si>
  <si>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</si>
  <si>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</si>
  <si>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</si>
  <si>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</si>
  <si>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</si>
  <si>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</si>
  <si>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</si>
  <si>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</si>
  <si>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</si>
  <si>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</si>
  <si>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</si>
  <si>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</si>
  <si>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</si>
  <si>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</si>
  <si>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</si>
  <si>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</si>
  <si>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</si>
  <si>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</si>
  <si>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</si>
  <si>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</si>
  <si>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</si>
  <si>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</si>
  <si>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</si>
  <si>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</si>
  <si>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</si>
  <si>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</si>
  <si>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</si>
  <si>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</si>
  <si>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</si>
  <si>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</si>
  <si>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</si>
  <si>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</si>
  <si>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</si>
  <si>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</si>
  <si>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</si>
  <si>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</si>
  <si>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</si>
  <si>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</si>
  <si>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</si>
  <si>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</si>
  <si>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</si>
  <si>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</si>
  <si>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</si>
  <si>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</si>
  <si>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</si>
  <si>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</si>
  <si>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</si>
  <si>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</si>
  <si>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</si>
  <si>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</si>
  <si>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</si>
  <si>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</si>
  <si>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</si>
  <si>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</si>
  <si>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</si>
  <si>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</si>
  <si>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</si>
  <si>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</si>
  <si>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</si>
  <si>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</si>
  <si>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</si>
  <si>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</si>
  <si>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</si>
  <si>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</si>
  <si>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</si>
  <si>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</si>
  <si>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</si>
  <si>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</si>
  <si>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</si>
  <si>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</si>
  <si>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</si>
  <si>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</si>
  <si>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</si>
  <si>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</si>
  <si>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</si>
  <si>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</si>
  <si>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</si>
  <si>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</si>
  <si>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</si>
  <si>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</si>
  <si>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</si>
  <si>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</si>
  <si>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</si>
  <si>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</si>
  <si>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</si>
  <si>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</si>
  <si>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</si>
  <si>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</si>
  <si>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</si>
  <si>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</si>
  <si>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</si>
  <si>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</si>
  <si>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</si>
  <si>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</si>
  <si>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</si>
  <si>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</si>
  <si>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</si>
  <si>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</si>
  <si>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</si>
  <si>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</si>
  <si>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</si>
  <si>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</si>
  <si>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</si>
  <si>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</si>
  <si>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</si>
  <si>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</si>
  <si>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</si>
  <si>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</si>
  <si>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</si>
  <si>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</si>
  <si>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</si>
  <si>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</si>
  <si>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</si>
  <si>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</si>
  <si>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</si>
  <si>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</si>
  <si>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</si>
  <si>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</si>
  <si>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</si>
  <si>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</si>
  <si>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</si>
  <si>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</si>
  <si>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</si>
  <si>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</si>
  <si>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</si>
  <si>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</si>
  <si>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</si>
  <si>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</si>
  <si>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</si>
  <si>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</si>
  <si>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</si>
  <si>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</si>
  <si>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</si>
  <si>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</si>
  <si>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</si>
  <si>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</si>
  <si>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</si>
  <si>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</si>
  <si>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</si>
  <si>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</si>
  <si>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</si>
  <si>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</si>
  <si>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</si>
  <si>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</si>
  <si>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</si>
  <si>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</si>
  <si>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</si>
  <si>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</si>
  <si>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</si>
  <si>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</si>
  <si>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</si>
  <si>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</si>
  <si>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</si>
  <si>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</si>
  <si>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</si>
  <si>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</si>
  <si>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</si>
  <si>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</si>
  <si>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</si>
  <si>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</si>
  <si>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</si>
  <si>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</si>
  <si>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</si>
  <si>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</si>
  <si>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</si>
  <si>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</si>
  <si>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</si>
  <si>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</si>
  <si>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</si>
  <si>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</si>
  <si>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</si>
  <si>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</si>
  <si>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</si>
  <si>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</si>
  <si>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</si>
  <si>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</si>
  <si>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</si>
  <si>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</si>
  <si>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</si>
  <si>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</si>
  <si>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</si>
  <si>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</si>
  <si>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</si>
  <si>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</si>
  <si>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</si>
  <si>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</si>
  <si>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</si>
  <si>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</si>
  <si>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</si>
  <si>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</si>
  <si>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</si>
  <si>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</si>
  <si>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</si>
  <si>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</si>
  <si>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</si>
  <si>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</si>
  <si>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</si>
  <si>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</si>
  <si>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</si>
  <si>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</si>
  <si>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</si>
  <si>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</si>
  <si>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</si>
  <si>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</si>
  <si>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</si>
  <si>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</si>
  <si>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</si>
  <si>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</si>
  <si>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</si>
  <si>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</si>
  <si>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</si>
  <si>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</si>
  <si>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</si>
  <si>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</si>
  <si>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</si>
  <si>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</si>
  <si>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</si>
  <si>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</si>
  <si>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</si>
  <si>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</si>
  <si>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</si>
  <si>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</si>
  <si>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</si>
  <si>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</si>
  <si>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</si>
  <si>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</si>
  <si>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</si>
  <si>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</si>
  <si>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</si>
  <si>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</si>
  <si>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</si>
  <si>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</si>
  <si>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</si>
  <si>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</si>
  <si>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</si>
  <si>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</si>
  <si>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</si>
  <si>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</si>
  <si>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</si>
  <si>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</si>
  <si>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</si>
  <si>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</si>
  <si>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</si>
  <si>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</si>
  <si>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</si>
  <si>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</si>
  <si>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</si>
  <si>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</si>
  <si>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</si>
  <si>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</si>
  <si>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</si>
  <si>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</si>
  <si>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</si>
  <si>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</si>
  <si>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</si>
  <si>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</si>
  <si>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</si>
  <si>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</si>
  <si>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</si>
  <si>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</si>
  <si>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</si>
  <si>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</si>
  <si>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</si>
  <si>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</si>
  <si>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</si>
  <si>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</si>
  <si>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</si>
  <si>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</si>
  <si>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</si>
  <si>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</si>
  <si>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</si>
  <si>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</si>
  <si>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</si>
  <si>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</si>
  <si>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</si>
  <si>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</si>
  <si>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</si>
  <si>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</si>
  <si>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</si>
  <si>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</si>
  <si>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</si>
  <si>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</si>
  <si>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</si>
  <si>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</si>
  <si>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</si>
  <si>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</si>
  <si>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</si>
  <si>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</si>
  <si>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</si>
  <si>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</si>
  <si>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</si>
  <si>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</si>
  <si>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</si>
  <si>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</si>
  <si>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</si>
  <si>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</si>
  <si>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</si>
  <si>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</si>
  <si>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</si>
  <si>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</si>
  <si>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</si>
  <si>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</si>
  <si>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</si>
  <si>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</si>
  <si>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</si>
  <si>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</si>
  <si>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</si>
  <si>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</si>
  <si>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</si>
  <si>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</si>
  <si>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</si>
  <si>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</si>
  <si>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</si>
  <si>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</si>
  <si>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</si>
  <si>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</si>
  <si>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</si>
  <si>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</si>
  <si>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</si>
  <si>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</si>
  <si>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</si>
  <si>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</si>
  <si>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</si>
  <si>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</si>
  <si>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</si>
  <si>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</si>
  <si>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</si>
  <si>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</si>
  <si>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</si>
  <si>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</si>
  <si>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</si>
  <si>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</si>
  <si>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</si>
  <si>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</si>
  <si>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</si>
  <si>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</si>
  <si>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</si>
  <si>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</si>
  <si>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</si>
  <si>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</si>
  <si>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</si>
  <si>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</si>
  <si>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</si>
  <si>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</si>
  <si>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</si>
  <si>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</si>
  <si>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</si>
  <si>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</si>
  <si>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</si>
  <si>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</si>
  <si>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</si>
  <si>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</si>
  <si>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</si>
  <si>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</si>
  <si>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</si>
  <si>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</si>
  <si>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</si>
  <si>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</si>
  <si>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</si>
  <si>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</si>
  <si>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</si>
  <si>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</si>
  <si>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</si>
  <si>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</si>
  <si>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</si>
  <si>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</si>
  <si>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</si>
  <si>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</si>
  <si>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</si>
  <si>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</si>
  <si>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</si>
  <si>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</si>
  <si>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</si>
  <si>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</si>
  <si>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</si>
  <si>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</si>
  <si>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</si>
  <si>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</si>
  <si>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</si>
  <si>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</si>
  <si>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</si>
  <si>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</si>
  <si>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</si>
  <si>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</si>
  <si>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</si>
  <si>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</si>
  <si>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</si>
  <si>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</si>
  <si>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</si>
  <si>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</si>
  <si>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</si>
  <si>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</si>
  <si>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</si>
  <si>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</si>
  <si>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</si>
  <si>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</si>
  <si>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</si>
  <si>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</si>
  <si>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</si>
  <si>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</si>
  <si>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</si>
  <si>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</si>
  <si>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</si>
  <si>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</si>
  <si>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</si>
  <si>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</si>
  <si>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</si>
  <si>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</si>
  <si>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</si>
  <si>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</si>
  <si>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</si>
  <si>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</si>
  <si>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</si>
  <si>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</si>
  <si>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</si>
  <si>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</si>
  <si>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</si>
  <si>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</si>
  <si>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</si>
  <si>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</si>
  <si>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</si>
  <si>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</si>
  <si>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</si>
  <si>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</si>
  <si>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</si>
  <si>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</si>
  <si>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</si>
  <si>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</si>
  <si>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</si>
  <si>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</si>
  <si>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</si>
  <si>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</si>
  <si>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</si>
  <si>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</si>
  <si>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</si>
  <si>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</si>
  <si>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</si>
  <si>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</si>
  <si>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</si>
  <si>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</si>
  <si>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</si>
  <si>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</si>
  <si>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</si>
  <si>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</si>
  <si>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</si>
  <si>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</si>
  <si>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</si>
  <si>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</si>
  <si>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</si>
  <si>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</si>
  <si>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</si>
  <si>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</si>
  <si>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</si>
  <si>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</si>
  <si>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</si>
  <si>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</si>
  <si>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</si>
  <si>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</si>
  <si>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</si>
  <si>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</si>
  <si>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</si>
  <si>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</si>
  <si>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</si>
  <si>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</si>
  <si>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</si>
  <si>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</si>
  <si>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</si>
  <si>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</si>
  <si>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</si>
  <si>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</si>
  <si>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</si>
  <si>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</si>
  <si>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</si>
  <si>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</si>
  <si>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</si>
  <si>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</si>
  <si>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</si>
  <si>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</si>
  <si>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</si>
  <si>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</si>
  <si>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</si>
  <si>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</si>
  <si>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</si>
  <si>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</si>
  <si>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</si>
  <si>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</si>
  <si>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</si>
  <si>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</si>
  <si>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</si>
  <si>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</si>
  <si>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</si>
  <si>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</si>
  <si>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</si>
  <si>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</si>
  <si>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</si>
  <si>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</si>
  <si>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</si>
  <si>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</si>
  <si>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</si>
  <si>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</si>
  <si>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</si>
  <si>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</si>
  <si>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</si>
  <si>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</si>
  <si>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</si>
  <si>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</si>
  <si>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</si>
  <si>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</si>
  <si>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</si>
  <si>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</si>
  <si>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</si>
  <si>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</si>
  <si>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</si>
  <si>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</si>
  <si>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</si>
  <si>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</si>
  <si>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</si>
  <si>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</si>
  <si>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</si>
  <si>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</si>
  <si>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</si>
  <si>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</si>
  <si>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</si>
  <si>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</si>
  <si>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</si>
  <si>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</si>
  <si>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</si>
  <si>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</si>
  <si>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</si>
  <si>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</si>
  <si>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</si>
  <si>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</si>
  <si>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</si>
  <si>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</si>
  <si>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</si>
  <si>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</si>
  <si>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</si>
  <si>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</si>
  <si>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</si>
  <si>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</si>
  <si>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</si>
  <si>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</si>
  <si>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</si>
  <si>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</si>
  <si>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</si>
  <si>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</si>
  <si>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</si>
  <si>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</si>
  <si>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</si>
  <si>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</si>
  <si>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</si>
  <si>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</si>
  <si>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</si>
  <si>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</si>
  <si>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</si>
  <si>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</si>
  <si>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</si>
  <si>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</si>
  <si>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</si>
  <si>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</si>
  <si>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</si>
  <si>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</si>
  <si>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</si>
  <si>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</si>
  <si>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</si>
  <si>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</si>
  <si>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</si>
  <si>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</si>
  <si>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</si>
  <si>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</si>
  <si>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</si>
  <si>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</si>
  <si>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</si>
  <si>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</si>
  <si>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</si>
  <si>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</si>
  <si>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</si>
  <si>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</si>
  <si>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</si>
  <si>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</si>
  <si>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</si>
  <si>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</si>
  <si>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</si>
  <si>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</si>
  <si>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</si>
  <si>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</si>
  <si>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</si>
  <si>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</si>
  <si>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</si>
  <si>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</si>
  <si>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</si>
  <si>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</si>
  <si>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</si>
  <si>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</si>
  <si>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</si>
  <si>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</si>
  <si>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</si>
  <si>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</si>
  <si>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</si>
  <si>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</si>
  <si>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</si>
  <si>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</si>
  <si>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</si>
  <si>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</si>
  <si>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</si>
  <si>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</si>
  <si>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</si>
  <si>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</si>
  <si>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</si>
  <si>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</si>
  <si>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</si>
  <si>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</si>
  <si>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</si>
  <si>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</si>
  <si>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</si>
  <si>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</si>
  <si>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</si>
  <si>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</si>
  <si>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</si>
  <si>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</si>
  <si>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</si>
  <si>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</si>
  <si>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</si>
  <si>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</si>
  <si>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</si>
  <si>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</si>
  <si>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</si>
  <si>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</si>
  <si>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</si>
  <si>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</si>
  <si>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</si>
  <si>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</si>
  <si>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</si>
  <si>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</si>
  <si>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</si>
  <si>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</si>
  <si>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</si>
  <si>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</si>
  <si>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</si>
  <si>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</si>
  <si>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</si>
  <si>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</si>
  <si>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</si>
  <si>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</si>
  <si>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</si>
  <si>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</si>
  <si>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</si>
  <si>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</si>
  <si>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</si>
  <si>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</si>
  <si>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</si>
  <si>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</si>
  <si>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</si>
  <si>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</si>
  <si>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</si>
  <si>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</si>
  <si>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</si>
  <si>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</si>
  <si>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</si>
  <si>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</si>
  <si>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</si>
  <si>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</si>
  <si>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</si>
  <si>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</si>
  <si>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</si>
  <si>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</si>
  <si>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</si>
  <si>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</si>
  <si>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</si>
  <si>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</si>
  <si>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</si>
  <si>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</si>
  <si>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</si>
  <si>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</si>
  <si>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</si>
  <si>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</si>
  <si>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</si>
  <si>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</si>
  <si>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</si>
  <si>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</si>
  <si>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</si>
  <si>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</si>
  <si>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</si>
  <si>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</si>
  <si>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</si>
  <si>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</si>
  <si>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</si>
  <si>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</si>
  <si>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</si>
  <si>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</si>
  <si>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</si>
  <si>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</si>
  <si>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</si>
  <si>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</si>
  <si>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</si>
  <si>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</si>
  <si>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</si>
  <si>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</si>
  <si>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</si>
  <si>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</si>
  <si>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</si>
  <si>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</si>
  <si>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</si>
  <si>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</si>
  <si>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</si>
  <si>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</si>
  <si>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</si>
  <si>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</si>
  <si>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</si>
  <si>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</si>
  <si>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</si>
  <si>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</si>
  <si>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</si>
  <si>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</si>
  <si>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</si>
  <si>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</si>
  <si>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</si>
  <si>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</si>
  <si>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</si>
  <si>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</si>
  <si>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</si>
  <si>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</si>
  <si>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</si>
  <si>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</si>
  <si>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</si>
  <si>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</si>
  <si>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</si>
  <si>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</si>
  <si>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</si>
  <si>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</si>
  <si>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</si>
  <si>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</si>
  <si>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</si>
  <si>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</si>
  <si>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</si>
  <si>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</si>
  <si>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</si>
  <si>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</si>
  <si>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</si>
  <si>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</si>
  <si>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</si>
  <si>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</si>
  <si>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</si>
  <si>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</si>
  <si>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</si>
  <si>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</si>
  <si>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</si>
  <si>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</si>
  <si>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</si>
  <si>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</si>
  <si>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</si>
  <si>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</si>
  <si>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</si>
  <si>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</si>
  <si>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</si>
  <si>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</si>
  <si>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</si>
  <si>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</si>
  <si>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</si>
  <si>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</si>
  <si>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</si>
  <si>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</si>
  <si>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</si>
  <si>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</si>
  <si>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</si>
  <si>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</si>
  <si>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</si>
  <si>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</si>
  <si>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</si>
  <si>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</si>
  <si>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</si>
  <si>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</si>
  <si>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</si>
  <si>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</si>
  <si>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</si>
  <si>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</si>
  <si>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</si>
  <si>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</si>
  <si>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</si>
  <si>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</si>
  <si>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</si>
  <si>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</si>
  <si>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</si>
  <si>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</si>
  <si>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</si>
  <si>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</si>
  <si>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</si>
  <si>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</si>
  <si>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</si>
  <si>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</si>
  <si>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</si>
  <si>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</si>
  <si>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</si>
  <si>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</si>
  <si>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</si>
  <si>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</si>
  <si>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</si>
  <si>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</si>
  <si>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</si>
  <si>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</si>
  <si>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</si>
  <si>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</si>
  <si>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</si>
  <si>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</si>
  <si>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</si>
  <si>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</si>
  <si>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</si>
  <si>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</si>
  <si>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</si>
  <si>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</si>
  <si>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</si>
  <si>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</si>
  <si>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</si>
  <si>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</si>
  <si>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</si>
  <si>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</si>
  <si>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</si>
  <si>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</si>
  <si>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</si>
  <si>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</si>
  <si>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</si>
  <si>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</si>
  <si>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</si>
  <si>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</si>
  <si>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</si>
  <si>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</si>
  <si>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</si>
  <si>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</si>
  <si>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</si>
  <si>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</si>
  <si>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</si>
  <si>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</si>
  <si>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</si>
  <si>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</si>
  <si>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</si>
  <si>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</si>
  <si>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</si>
  <si>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</si>
  <si>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</si>
  <si>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</si>
  <si>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</si>
  <si>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</si>
  <si>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</si>
  <si>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</si>
  <si>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</si>
  <si>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</si>
  <si>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</si>
  <si>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</si>
  <si>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</si>
  <si>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</si>
  <si>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</si>
  <si>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</si>
  <si>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</si>
  <si>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</si>
  <si>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</si>
  <si>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</si>
  <si>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</si>
  <si>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</si>
  <si>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</si>
  <si>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</si>
  <si>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</si>
  <si>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</si>
  <si>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</si>
  <si>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</si>
  <si>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</si>
  <si>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</si>
  <si>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</si>
  <si>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</si>
  <si>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</si>
  <si>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</si>
  <si>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</si>
  <si>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</si>
  <si>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</si>
  <si>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</si>
  <si>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</si>
  <si>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</si>
  <si>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</si>
  <si>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</si>
  <si>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</si>
  <si>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</si>
  <si>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</si>
  <si>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</si>
  <si>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</si>
  <si>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</si>
  <si>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</si>
  <si>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</si>
  <si>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</si>
  <si>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</si>
  <si>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</si>
  <si>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</si>
  <si>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</si>
  <si>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</si>
  <si>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</si>
  <si>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</si>
  <si>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</si>
  <si>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</si>
  <si>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</si>
  <si>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</si>
  <si>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</si>
  <si>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</si>
  <si>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</si>
  <si>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</si>
  <si>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</si>
  <si>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</si>
  <si>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</si>
  <si>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</si>
  <si>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</si>
  <si>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</si>
  <si>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</si>
  <si>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</si>
  <si>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</si>
  <si>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</si>
  <si>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</si>
  <si>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</si>
  <si>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</si>
  <si>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</si>
  <si>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</si>
  <si>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</si>
  <si>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</si>
  <si>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</si>
  <si>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</si>
  <si>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</si>
  <si>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</si>
  <si>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</si>
  <si>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</si>
  <si>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</si>
  <si>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</si>
  <si>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</si>
  <si>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</si>
  <si>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</si>
  <si>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</si>
  <si>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</si>
  <si>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</si>
  <si>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</si>
  <si>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</si>
  <si>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</si>
  <si>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</si>
  <si>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</si>
  <si>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</si>
  <si>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</si>
  <si>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</si>
  <si>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</si>
  <si>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</si>
  <si>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</si>
  <si>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</si>
  <si>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</si>
  <si>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</si>
  <si>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</si>
  <si>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</si>
  <si>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</si>
  <si>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</si>
  <si>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</si>
  <si>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</si>
  <si>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</si>
  <si>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</si>
  <si>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</si>
  <si>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</si>
  <si>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</si>
  <si>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</si>
  <si>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</si>
  <si>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</si>
  <si>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</si>
  <si>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</si>
  <si>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</si>
  <si>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</si>
  <si>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</si>
  <si>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</si>
  <si>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</si>
  <si>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</si>
  <si>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</si>
  <si>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</si>
  <si>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</si>
  <si>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</si>
  <si>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</si>
  <si>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</si>
  <si>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</si>
  <si>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</si>
  <si>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</si>
  <si>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</si>
  <si>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</si>
  <si>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</si>
  <si>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</si>
  <si>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</si>
  <si>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</si>
  <si>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</si>
  <si>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</si>
  <si>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</si>
  <si>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</si>
  <si>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</si>
  <si>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</si>
  <si>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</si>
  <si>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</si>
  <si>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</si>
  <si>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</si>
  <si>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</si>
  <si>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</si>
  <si>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</si>
  <si>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</si>
  <si>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</si>
  <si>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</si>
  <si>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</si>
  <si>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</si>
  <si>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</si>
  <si>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</si>
  <si>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</si>
  <si>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</si>
  <si>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</si>
  <si>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</si>
  <si>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</si>
  <si>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</si>
  <si>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</si>
  <si>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</si>
  <si>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</si>
  <si>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</si>
  <si>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</si>
  <si>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</si>
  <si>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</si>
  <si>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</si>
  <si>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</si>
  <si>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</si>
  <si>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</si>
  <si>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</si>
  <si>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</si>
  <si>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</si>
  <si>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</si>
  <si>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</si>
  <si>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</si>
  <si>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</si>
  <si>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</si>
  <si>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</si>
  <si>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</si>
  <si>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</si>
  <si>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</si>
  <si>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</si>
  <si>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</si>
  <si>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</si>
  <si>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</si>
  <si>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</si>
  <si>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</si>
  <si>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</si>
  <si>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</si>
  <si>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</si>
  <si>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</si>
  <si>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</si>
  <si>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</si>
  <si>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</si>
  <si>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</si>
  <si>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</si>
  <si>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</si>
  <si>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</si>
  <si>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</si>
  <si>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</si>
  <si>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</si>
  <si>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</si>
  <si>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</si>
  <si>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</si>
  <si>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</si>
  <si>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</si>
  <si>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</si>
  <si>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</si>
  <si>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</si>
  <si>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</si>
  <si>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</si>
  <si>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</si>
  <si>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</si>
  <si>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</si>
  <si>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</si>
  <si>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</si>
  <si>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</si>
  <si>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</si>
  <si>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</si>
  <si>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</si>
  <si>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</si>
  <si>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</si>
  <si>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</si>
  <si>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</si>
  <si>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</si>
  <si>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</si>
  <si>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</si>
  <si>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</si>
  <si>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</si>
  <si>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</si>
  <si>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</si>
  <si>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</si>
  <si>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</si>
  <si>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</si>
  <si>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</si>
  <si>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</si>
  <si>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</si>
  <si>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</si>
  <si>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</si>
  <si>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</si>
  <si>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</si>
  <si>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</si>
  <si>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</si>
  <si>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</si>
  <si>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</si>
  <si>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</si>
  <si>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</si>
  <si>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</si>
  <si>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</si>
  <si>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</si>
  <si>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</si>
  <si>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</si>
  <si>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</si>
  <si>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</si>
  <si>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</si>
  <si>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</si>
  <si>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</si>
  <si>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</si>
  <si>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</si>
  <si>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</si>
  <si>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</si>
  <si>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</si>
  <si>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</si>
  <si>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</si>
  <si>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</si>
  <si>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</si>
  <si>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</si>
  <si>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</si>
  <si>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</si>
  <si>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</si>
  <si>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</si>
  <si>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</si>
  <si>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</si>
  <si>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</si>
  <si>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</si>
  <si>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</si>
  <si>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</si>
  <si>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</si>
  <si>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</si>
  <si>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</si>
  <si>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</si>
  <si>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</si>
  <si>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</si>
  <si>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</si>
  <si>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</si>
  <si>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</si>
  <si>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</si>
  <si>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</si>
  <si>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</si>
  <si>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</si>
  <si>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</si>
  <si>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</si>
  <si>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</si>
  <si>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</si>
  <si>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</si>
  <si>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</si>
  <si>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</si>
  <si>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</si>
  <si>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</si>
  <si>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</si>
  <si>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</si>
  <si>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</si>
  <si>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</si>
  <si>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</si>
  <si>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</si>
  <si>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</si>
  <si>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</si>
  <si>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</si>
  <si>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</si>
  <si>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</si>
  <si>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</si>
  <si>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</si>
  <si>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</si>
  <si>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</si>
  <si>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</si>
  <si>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</si>
  <si>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</si>
  <si>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</si>
  <si>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</si>
  <si>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</si>
  <si>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</si>
  <si>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</si>
  <si>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</si>
  <si>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</si>
  <si>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</si>
  <si>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</si>
  <si>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</si>
  <si>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</si>
  <si>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</si>
  <si>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</si>
  <si>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</si>
  <si>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</si>
  <si>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</si>
  <si>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</si>
  <si>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</si>
  <si>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</si>
  <si>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</si>
  <si>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</si>
  <si>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</si>
  <si>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</si>
  <si>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</si>
  <si>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</si>
  <si>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</si>
  <si>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</si>
  <si>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</si>
  <si>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</si>
  <si>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</si>
  <si>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</si>
  <si>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</si>
  <si>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</si>
  <si>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</si>
  <si>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</si>
  <si>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</si>
  <si>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</si>
  <si>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</si>
  <si>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</si>
  <si>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</si>
  <si>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</si>
  <si>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</si>
  <si>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</si>
  <si>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</si>
  <si>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</si>
  <si>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</si>
  <si>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</si>
  <si>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</si>
  <si>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</si>
  <si>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</si>
  <si>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</si>
  <si>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</si>
  <si>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</si>
  <si>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</si>
  <si>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</si>
  <si>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</si>
  <si>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</si>
  <si>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</si>
  <si>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</si>
  <si>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</si>
  <si>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</si>
  <si>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</si>
  <si>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</si>
  <si>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</si>
  <si>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</si>
  <si>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</si>
  <si>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</si>
  <si>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</si>
  <si>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</si>
  <si>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</si>
  <si>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</si>
  <si>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</si>
  <si>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</si>
  <si>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</si>
  <si>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</si>
  <si>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</si>
  <si>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</si>
  <si>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</si>
  <si>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</si>
  <si>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</si>
  <si>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</si>
  <si>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</si>
  <si>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</si>
  <si>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</si>
  <si>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</si>
  <si>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</si>
  <si>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</si>
  <si>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</si>
  <si>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</si>
  <si>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</si>
  <si>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</si>
  <si>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</si>
  <si>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</si>
  <si>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</si>
  <si>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</si>
  <si>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</si>
  <si>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</si>
  <si>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</si>
  <si>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</si>
  <si>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</si>
  <si>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</si>
  <si>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</si>
  <si>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</si>
  <si>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</si>
  <si>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</si>
  <si>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</si>
  <si>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</si>
  <si>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</si>
  <si>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</si>
  <si>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</si>
  <si>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</si>
  <si>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</si>
  <si>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</si>
  <si>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</si>
  <si>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</si>
  <si>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</si>
  <si>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</si>
  <si>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</si>
  <si>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</si>
  <si>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</si>
  <si>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</si>
  <si>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</si>
  <si>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</si>
  <si>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</si>
  <si>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</si>
  <si>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</si>
  <si>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</si>
  <si>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</si>
  <si>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</si>
  <si>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</si>
  <si>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</si>
  <si>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</si>
  <si>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</si>
  <si>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</si>
  <si>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</si>
  <si>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</si>
  <si>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</si>
  <si>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</si>
  <si>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</si>
  <si>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</si>
  <si>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</si>
  <si>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</si>
  <si>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</si>
  <si>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</si>
  <si>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</si>
  <si>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</si>
  <si>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</si>
  <si>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</si>
  <si>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</si>
  <si>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</si>
  <si>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</si>
  <si>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</si>
  <si>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</si>
  <si>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</si>
  <si>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</si>
  <si>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</si>
  <si>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</si>
  <si>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</si>
  <si>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</si>
  <si>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</si>
  <si>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</si>
  <si>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</si>
  <si>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</si>
  <si>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</si>
  <si>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</si>
  <si>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</si>
  <si>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</si>
  <si>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</si>
  <si>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</si>
  <si>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</si>
  <si>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</si>
  <si>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</si>
  <si>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</si>
  <si>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</si>
  <si>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</si>
  <si>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</si>
  <si>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</si>
  <si>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</si>
  <si>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</si>
  <si>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</si>
  <si>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</si>
  <si>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</si>
  <si>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</si>
  <si>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</si>
  <si>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</si>
  <si>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</si>
  <si>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</si>
  <si>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</si>
  <si>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</si>
  <si>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</si>
  <si>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</si>
  <si>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</si>
  <si>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</si>
  <si>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</si>
  <si>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</si>
  <si>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</si>
  <si>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</si>
  <si>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</si>
  <si>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</si>
  <si>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</si>
  <si>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</si>
  <si>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</si>
  <si>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</si>
  <si>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</si>
  <si>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</si>
  <si>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</si>
  <si>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</si>
  <si>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</si>
  <si>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</si>
  <si>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</si>
  <si>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</si>
  <si>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</si>
  <si>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</si>
  <si>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</si>
  <si>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</si>
  <si>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</si>
  <si>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</si>
  <si>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</si>
  <si>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</si>
  <si>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</si>
  <si>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</si>
  <si>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</si>
  <si>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</si>
  <si>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</si>
  <si>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</si>
  <si>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</si>
  <si>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</si>
  <si>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</si>
  <si>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</si>
  <si>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</si>
  <si>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</si>
  <si>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</si>
  <si>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</si>
  <si>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</si>
  <si>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</si>
  <si>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</si>
  <si>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</si>
  <si>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</si>
  <si>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</si>
  <si>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</si>
  <si>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</si>
  <si>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</si>
  <si>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</si>
  <si>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</si>
  <si>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</si>
  <si>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</si>
  <si>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</si>
  <si>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</si>
  <si>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</si>
  <si>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</si>
  <si>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</si>
  <si>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</si>
  <si>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</si>
  <si>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</si>
  <si>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</si>
  <si>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</si>
  <si>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</si>
  <si>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</si>
  <si>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</si>
  <si>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</si>
  <si>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</si>
  <si>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</si>
  <si>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</si>
  <si>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</si>
  <si>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</si>
  <si>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</si>
  <si>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</si>
  <si>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</si>
  <si>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</si>
  <si>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</si>
  <si>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</si>
  <si>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</si>
  <si>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</si>
  <si>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</si>
  <si>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</si>
  <si>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</si>
  <si>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</si>
  <si>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</si>
  <si>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</si>
  <si>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</si>
  <si>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</si>
  <si>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</si>
  <si>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</si>
  <si>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</si>
  <si>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</si>
  <si>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</si>
  <si>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</si>
  <si>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</si>
  <si>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</si>
  <si>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</si>
  <si>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</si>
  <si>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</si>
  <si>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</si>
  <si>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</si>
  <si>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</si>
  <si>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</si>
  <si>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</si>
  <si>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</si>
  <si>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</si>
  <si>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</si>
  <si>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</si>
  <si>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</si>
  <si>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</si>
  <si>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</si>
  <si>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</si>
  <si>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</si>
  <si>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</si>
  <si>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</si>
  <si>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</si>
  <si>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</si>
  <si>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</si>
  <si>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</si>
  <si>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</si>
  <si>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</si>
  <si>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</si>
  <si>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</si>
  <si>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</si>
  <si>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</si>
  <si>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</si>
  <si>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</si>
  <si>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</si>
  <si>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</si>
  <si>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</si>
  <si>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</si>
  <si>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</si>
  <si>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</si>
  <si>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</si>
  <si>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</si>
  <si>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</si>
  <si>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</si>
  <si>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</si>
  <si>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</si>
  <si>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</si>
  <si>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</si>
  <si>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</si>
  <si>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</si>
  <si>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</si>
  <si>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</si>
  <si>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</si>
  <si>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</si>
  <si>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</si>
  <si>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</si>
  <si>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</si>
  <si>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</si>
  <si>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</si>
  <si>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</si>
  <si>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</si>
  <si>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</si>
  <si>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</si>
  <si>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</si>
  <si>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</si>
  <si>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</si>
  <si>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</si>
  <si>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</si>
  <si>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</si>
  <si>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</si>
  <si>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</si>
  <si>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</si>
  <si>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</si>
  <si>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</si>
  <si>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</si>
  <si>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</si>
  <si>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</si>
  <si>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</si>
  <si>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</si>
  <si>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</si>
  <si>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</si>
  <si>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</si>
  <si>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</si>
  <si>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</si>
  <si>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</si>
  <si>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</si>
  <si>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</si>
  <si>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</si>
  <si>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</si>
  <si>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</si>
  <si>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</si>
  <si>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</si>
  <si>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</si>
  <si>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</si>
  <si>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</si>
  <si>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</si>
  <si>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</si>
  <si>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</si>
  <si>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</si>
  <si>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</si>
  <si>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</si>
  <si>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</si>
  <si>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</si>
  <si>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</si>
  <si>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</si>
  <si>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</si>
  <si>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</si>
  <si>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</si>
  <si>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</si>
  <si>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</si>
  <si>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</si>
  <si>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</si>
  <si>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</si>
  <si>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</si>
  <si>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</si>
  <si>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</si>
  <si>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</si>
  <si>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</si>
  <si>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</si>
  <si>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</si>
  <si>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</si>
  <si>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</si>
  <si>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</si>
  <si>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</si>
  <si>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</si>
  <si>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</si>
  <si>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</si>
  <si>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</si>
  <si>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</si>
  <si>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</si>
  <si>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</si>
  <si>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</si>
  <si>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</si>
  <si>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</si>
  <si>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</si>
  <si>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</si>
  <si>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</si>
  <si>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</si>
  <si>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</si>
  <si>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</si>
  <si>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</si>
  <si>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</si>
  <si>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</si>
  <si>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</si>
  <si>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</si>
  <si>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</si>
  <si>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</si>
  <si>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</si>
  <si>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</si>
  <si>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</si>
  <si>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</si>
  <si>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</si>
  <si>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</si>
  <si>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</si>
  <si>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</si>
  <si>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</si>
  <si>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</si>
  <si>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</si>
  <si>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</si>
  <si>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</si>
  <si>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</si>
  <si>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</si>
  <si>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</si>
  <si>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</si>
  <si>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</si>
  <si>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</si>
  <si>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</si>
  <si>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</si>
  <si>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</si>
  <si>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</si>
  <si>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</si>
  <si>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</si>
  <si>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</si>
  <si>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</si>
  <si>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</si>
  <si>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</si>
  <si>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</si>
  <si>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</si>
  <si>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</si>
  <si>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</si>
  <si>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</si>
  <si>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</si>
  <si>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</si>
  <si>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</si>
  <si>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</si>
  <si>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</si>
  <si>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</si>
  <si>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</si>
  <si>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</si>
  <si>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</si>
  <si>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</si>
  <si>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</si>
  <si>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</si>
  <si>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</si>
  <si>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</si>
  <si>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</si>
  <si>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</si>
  <si>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</si>
  <si>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</si>
  <si>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</si>
  <si>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</si>
  <si>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</si>
  <si>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</si>
  <si>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</si>
  <si>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</si>
  <si>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</si>
  <si>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</si>
  <si>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</si>
  <si>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</si>
  <si>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</si>
  <si>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</si>
  <si>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</si>
  <si>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</si>
  <si>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</si>
  <si>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</si>
  <si>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</si>
  <si>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</si>
  <si>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</si>
  <si>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</si>
  <si>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</si>
  <si>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</si>
  <si>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</si>
  <si>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</si>
  <si>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</si>
  <si>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</si>
  <si>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</si>
  <si>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</si>
  <si>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</si>
  <si>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</si>
  <si>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</si>
  <si>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</si>
  <si>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</si>
  <si>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</si>
  <si>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</si>
  <si>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</si>
  <si>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</si>
  <si>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</si>
  <si>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</si>
  <si>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</si>
  <si>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</si>
  <si>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</si>
  <si>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</si>
  <si>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</si>
  <si>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</si>
  <si>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</si>
  <si>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</si>
  <si>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</si>
  <si>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</si>
  <si>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</si>
  <si>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</si>
  <si>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</si>
  <si>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</si>
  <si>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</si>
  <si>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</si>
  <si>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</si>
  <si>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</si>
  <si>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</si>
  <si>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</si>
  <si>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</si>
  <si>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</si>
  <si>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</si>
  <si>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</si>
  <si>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</si>
  <si>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</si>
  <si>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</si>
  <si>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</si>
  <si>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</si>
  <si>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</si>
  <si>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</si>
  <si>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</si>
  <si>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</si>
  <si>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</si>
  <si>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</si>
  <si>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</si>
  <si>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</si>
  <si>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</si>
  <si>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</si>
  <si>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</si>
  <si>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</si>
  <si>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</si>
  <si>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</si>
  <si>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</si>
  <si>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</si>
  <si>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</si>
  <si>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</si>
  <si>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</si>
  <si>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</si>
  <si>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</si>
  <si>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</si>
  <si>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</si>
  <si>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</si>
  <si>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</si>
  <si>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</si>
  <si>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</si>
  <si>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</si>
  <si>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</si>
  <si>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</si>
  <si>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</si>
  <si>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</si>
  <si>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</si>
  <si>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</si>
  <si>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</si>
  <si>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</si>
  <si>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</si>
  <si>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</si>
  <si>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</si>
  <si>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</si>
  <si>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</si>
  <si>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</si>
  <si>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</si>
  <si>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</si>
  <si>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</si>
  <si>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</si>
  <si>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</si>
  <si>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</si>
  <si>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</si>
  <si>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</si>
  <si>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</si>
  <si>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</si>
  <si>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</si>
  <si>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</si>
  <si>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</si>
  <si>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</si>
  <si>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</si>
  <si>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</si>
  <si>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</si>
  <si>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</si>
  <si>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</si>
  <si>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</si>
  <si>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</si>
  <si>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</si>
  <si>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</si>
  <si>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</si>
  <si>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</si>
  <si>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</si>
  <si>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</si>
  <si>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</si>
  <si>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</si>
  <si>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</si>
  <si>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</si>
  <si>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</si>
  <si>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</si>
  <si>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</si>
  <si>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</si>
  <si>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</si>
  <si>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</si>
  <si>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</si>
  <si>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</si>
  <si>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</si>
  <si>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</si>
  <si>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</si>
  <si>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</si>
  <si>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</si>
  <si>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</si>
  <si>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</si>
  <si>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</si>
  <si>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</si>
  <si>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</si>
  <si>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</si>
  <si>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</si>
  <si>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</si>
  <si>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</si>
  <si>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</si>
  <si>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</si>
  <si>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</si>
  <si>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</si>
  <si>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</si>
  <si>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</si>
  <si>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</si>
  <si>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</si>
  <si>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</si>
  <si>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</si>
  <si>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</si>
  <si>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</si>
  <si>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</si>
  <si>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</si>
  <si>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</si>
  <si>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</si>
  <si>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</si>
  <si>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</si>
  <si>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</si>
  <si>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</si>
  <si>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</si>
  <si>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</si>
  <si>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</si>
  <si>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</si>
  <si>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</si>
  <si>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</si>
  <si>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</si>
  <si>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</si>
  <si>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</si>
  <si>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</si>
  <si>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</si>
  <si>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</si>
  <si>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</si>
  <si>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</si>
  <si>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</si>
  <si>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</si>
  <si>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</si>
  <si>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</si>
  <si>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</si>
  <si>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</si>
  <si>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</si>
  <si>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</si>
  <si>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</si>
  <si>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</si>
  <si>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</si>
  <si>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</si>
  <si>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</si>
  <si>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</si>
  <si>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</si>
  <si>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</si>
  <si>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</si>
  <si>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</si>
  <si>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</si>
  <si>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</si>
  <si>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</si>
  <si>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</si>
  <si>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</si>
  <si>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</si>
  <si>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</si>
  <si>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</si>
  <si>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</si>
  <si>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</si>
  <si>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</si>
  <si>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</si>
  <si>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</si>
  <si>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</si>
  <si>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</si>
  <si>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</si>
  <si>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</si>
  <si>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</si>
  <si>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</si>
  <si>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</si>
  <si>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</si>
  <si>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</si>
  <si>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</si>
  <si>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</si>
  <si>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</si>
  <si>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</si>
  <si>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</si>
  <si>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</si>
  <si>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</si>
  <si>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</si>
  <si>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</si>
  <si>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</si>
  <si>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</si>
  <si>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</si>
  <si>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</si>
  <si>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</si>
  <si>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</si>
  <si>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</si>
  <si>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</si>
  <si>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</si>
  <si>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</si>
  <si>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</si>
  <si>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</si>
  <si>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</si>
  <si>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</si>
  <si>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</si>
  <si>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</si>
  <si>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</si>
  <si>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</si>
  <si>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</si>
  <si>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</si>
  <si>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</si>
  <si>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</si>
  <si>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</si>
  <si>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</si>
  <si>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</si>
  <si>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</si>
  <si>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</si>
  <si>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</si>
  <si>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</si>
  <si>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</si>
  <si>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</si>
  <si>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</si>
  <si>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</si>
  <si>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</si>
  <si>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</si>
  <si>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</si>
  <si>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</si>
  <si>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</si>
  <si>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</si>
  <si>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</si>
  <si>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</si>
  <si>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</si>
  <si>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</si>
  <si>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</si>
  <si>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</si>
  <si>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</si>
  <si>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</si>
  <si>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</si>
  <si>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</si>
  <si>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</si>
  <si>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</si>
  <si>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</si>
  <si>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</si>
  <si>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</si>
  <si>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</si>
  <si>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</si>
  <si>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</si>
  <si>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</si>
  <si>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</si>
  <si>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</si>
  <si>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</si>
  <si>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</si>
  <si>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</si>
  <si>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</si>
  <si>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</si>
  <si>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</si>
  <si>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</si>
  <si>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</si>
  <si>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</si>
  <si>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</si>
  <si>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</si>
  <si>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</si>
  <si>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</si>
  <si>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</si>
  <si>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</si>
  <si>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</si>
  <si>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</si>
  <si>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</si>
  <si>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</si>
  <si>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</si>
  <si>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</si>
  <si>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</si>
  <si>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</si>
  <si>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</si>
  <si>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</si>
  <si>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</si>
  <si>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</si>
  <si>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</si>
  <si>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</si>
  <si>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</si>
  <si>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</si>
  <si>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</si>
  <si>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</si>
  <si>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</si>
  <si>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</si>
  <si>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</si>
  <si>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</si>
  <si>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</si>
  <si>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</si>
  <si>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</si>
  <si>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</si>
  <si>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</si>
  <si>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</si>
  <si>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</si>
  <si>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</si>
  <si>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</si>
  <si>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</si>
  <si>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</si>
  <si>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</si>
  <si>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</si>
  <si>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</si>
  <si>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</si>
  <si>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</si>
  <si>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</si>
  <si>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</si>
  <si>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</si>
  <si>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</si>
  <si>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</si>
  <si>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</si>
  <si>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</si>
  <si>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</si>
  <si>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</si>
  <si>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</si>
  <si>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</si>
  <si>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</si>
  <si>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</si>
  <si>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</si>
  <si>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</si>
  <si>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</si>
  <si>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</si>
  <si>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</si>
  <si>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</si>
  <si>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</si>
  <si>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</si>
  <si>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</si>
  <si>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</si>
  <si>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</si>
  <si>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</si>
  <si>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</si>
  <si>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</si>
  <si>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</si>
  <si>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</si>
  <si>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</si>
  <si>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</si>
  <si>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</si>
  <si>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</si>
  <si>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</si>
  <si>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</si>
  <si>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</si>
  <si>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</si>
  <si>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</si>
  <si>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</si>
  <si>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</si>
  <si>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</si>
  <si>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</si>
  <si>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</si>
  <si>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</si>
  <si>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</si>
  <si>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</si>
  <si>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</si>
  <si>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</si>
  <si>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</si>
  <si>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</si>
  <si>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</si>
  <si>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</si>
  <si>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</si>
  <si>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</si>
  <si>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</si>
  <si>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</si>
  <si>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</si>
  <si>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</si>
  <si>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</si>
  <si>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</si>
  <si>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</si>
  <si>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</si>
  <si>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</si>
  <si>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</si>
  <si>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</si>
  <si>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</si>
  <si>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</si>
  <si>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</si>
  <si>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</si>
  <si>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</si>
  <si>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</si>
  <si>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</si>
  <si>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</si>
  <si>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</si>
  <si>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</si>
  <si>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</si>
  <si>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</si>
  <si>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</si>
  <si>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</si>
  <si>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</si>
  <si>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</si>
  <si>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</si>
  <si>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</si>
  <si>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</si>
  <si>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</si>
  <si>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</si>
  <si>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</si>
  <si>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</si>
  <si>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</si>
  <si>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</si>
  <si>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</si>
  <si>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</si>
  <si>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</si>
  <si>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</si>
  <si>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</si>
  <si>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</si>
  <si>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</si>
  <si>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</si>
  <si>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</si>
  <si>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</si>
  <si>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</si>
  <si>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</si>
  <si>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</si>
  <si>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</si>
  <si>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</si>
  <si>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</si>
  <si>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</si>
  <si>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</si>
  <si>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</si>
  <si>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</si>
  <si>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</si>
  <si>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</si>
  <si>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</si>
  <si>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</si>
  <si>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</si>
  <si>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</si>
  <si>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</si>
  <si>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</si>
  <si>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</si>
  <si>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</si>
  <si>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</si>
  <si>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</si>
  <si>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</si>
  <si>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</si>
  <si>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</si>
  <si>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</si>
  <si>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</si>
  <si>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</si>
  <si>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</si>
  <si>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</si>
  <si>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</si>
  <si>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</si>
  <si>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</si>
  <si>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</si>
  <si>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</si>
  <si>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</si>
  <si>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</si>
  <si>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</si>
  <si>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</si>
  <si>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</si>
  <si>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</si>
  <si>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</si>
  <si>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</si>
  <si>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</si>
  <si>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</si>
  <si>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</si>
  <si>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</si>
  <si>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</si>
  <si>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</si>
  <si>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</si>
  <si>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</si>
  <si>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</si>
  <si>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</si>
  <si>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</si>
  <si>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</si>
  <si>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</si>
  <si>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</si>
  <si>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</si>
  <si>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</si>
  <si>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</si>
  <si>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</si>
  <si>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</si>
  <si>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</si>
  <si>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</si>
  <si>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</si>
  <si>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</si>
  <si>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</si>
  <si>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</si>
  <si>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</si>
  <si>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</si>
  <si>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</si>
  <si>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</si>
  <si>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</si>
  <si>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</si>
  <si>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</si>
  <si>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</si>
  <si>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</si>
  <si>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</si>
  <si>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</si>
  <si>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</si>
  <si>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</si>
  <si>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</si>
  <si>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</si>
  <si>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</si>
  <si>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</si>
  <si>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</si>
  <si>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</si>
  <si>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</si>
  <si>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</si>
  <si>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</si>
  <si>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</si>
  <si>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</si>
  <si>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</si>
  <si>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</si>
  <si>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</si>
  <si>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</si>
  <si>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</si>
  <si>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</si>
  <si>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</si>
  <si>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</si>
  <si>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</si>
  <si>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</si>
  <si>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</si>
  <si>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</si>
  <si>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</si>
  <si>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</si>
  <si>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</si>
  <si>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</si>
  <si>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</si>
  <si>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</si>
  <si>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</si>
  <si>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</si>
  <si>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</si>
  <si>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</si>
  <si>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</si>
  <si>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</si>
  <si>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</si>
  <si>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</si>
  <si>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</si>
  <si>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</si>
  <si>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</si>
  <si>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</si>
  <si>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</si>
  <si>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</si>
  <si>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</si>
  <si>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</si>
  <si>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</si>
  <si>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</si>
  <si>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</si>
  <si>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</si>
  <si>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</si>
  <si>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</si>
  <si>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</si>
  <si>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</si>
  <si>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</si>
  <si>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</si>
  <si>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</si>
  <si>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</si>
  <si>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</si>
  <si>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</si>
  <si>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</si>
  <si>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</si>
  <si>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</si>
  <si>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</si>
  <si>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</si>
  <si>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</si>
  <si>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</si>
  <si>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</si>
  <si>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</si>
  <si>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</si>
  <si>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</si>
  <si>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</si>
  <si>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</si>
  <si>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</si>
  <si>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</si>
  <si>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</si>
  <si>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</si>
  <si>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</si>
  <si>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</si>
  <si>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</si>
  <si>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</si>
  <si>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</si>
  <si>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</si>
  <si>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</si>
  <si>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</si>
  <si>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</si>
  <si>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</si>
  <si>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</si>
  <si>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</si>
  <si>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</si>
  <si>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</si>
  <si>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</si>
  <si>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</si>
  <si>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</si>
  <si>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</si>
  <si>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</si>
  <si>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</si>
  <si>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</si>
  <si>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</si>
  <si>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</si>
  <si>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</si>
  <si>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</si>
  <si>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</si>
  <si>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</si>
  <si>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</si>
  <si>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</si>
  <si>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</si>
  <si>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</si>
  <si>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</si>
  <si>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</si>
  <si>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</si>
  <si>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</si>
  <si>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</si>
  <si>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</si>
  <si>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</si>
  <si>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</si>
  <si>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</si>
  <si>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</si>
  <si>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</si>
  <si>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</si>
  <si>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</si>
  <si>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</si>
  <si>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</si>
  <si>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</si>
  <si>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</si>
  <si>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</si>
  <si>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</si>
  <si>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</si>
  <si>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</si>
  <si>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</si>
  <si>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</si>
  <si>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</si>
  <si>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</si>
  <si>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</si>
  <si>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</si>
  <si>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</si>
  <si>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</si>
  <si>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</si>
  <si>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</si>
  <si>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</si>
  <si>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</si>
  <si>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</si>
  <si>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</si>
  <si>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</si>
  <si>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</si>
  <si>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</si>
  <si>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</si>
  <si>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</si>
  <si>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</si>
  <si>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</si>
  <si>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</si>
  <si>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</si>
  <si>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</si>
  <si>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</si>
  <si>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</si>
  <si>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</si>
  <si>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</si>
  <si>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</si>
  <si>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</si>
  <si>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</si>
  <si>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</si>
  <si>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</si>
  <si>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</si>
  <si>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</si>
  <si>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</si>
  <si>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</si>
  <si>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</si>
  <si>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</si>
  <si>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</si>
  <si>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</si>
  <si>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</si>
  <si>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</si>
  <si>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</si>
  <si>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</si>
  <si>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</si>
  <si>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</si>
  <si>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</si>
  <si>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</si>
  <si>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</si>
  <si>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</si>
  <si>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</si>
  <si>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</si>
  <si>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</si>
  <si>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</si>
  <si>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</si>
  <si>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</si>
  <si>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</si>
  <si>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</si>
  <si>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</si>
  <si>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</si>
  <si>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</si>
  <si>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</si>
  <si>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</si>
  <si>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</si>
  <si>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</si>
  <si>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</si>
  <si>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</si>
  <si>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</si>
  <si>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</si>
  <si>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</si>
  <si>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</si>
  <si>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</si>
  <si>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</si>
  <si>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</si>
  <si>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</si>
  <si>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</si>
  <si>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</si>
  <si>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</si>
  <si>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</si>
  <si>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</si>
  <si>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</si>
  <si>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</si>
  <si>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</si>
  <si>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</si>
  <si>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</si>
  <si>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</si>
  <si>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</si>
  <si>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</si>
  <si>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</si>
  <si>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</si>
  <si>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</si>
  <si>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</si>
  <si>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</si>
  <si>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</si>
  <si>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</si>
  <si>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</si>
  <si>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</si>
  <si>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</si>
  <si>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</si>
  <si>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</si>
  <si>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</si>
  <si>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</si>
  <si>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</si>
  <si>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</si>
  <si>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</si>
  <si>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</si>
  <si>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</si>
  <si>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</si>
  <si>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</si>
  <si>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</si>
  <si>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</si>
  <si>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</si>
  <si>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</si>
  <si>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</si>
  <si>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</si>
  <si>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</si>
  <si>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</si>
  <si>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</si>
  <si>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</si>
  <si>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</si>
  <si>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</si>
  <si>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</si>
  <si>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</si>
  <si>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</si>
  <si>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</si>
  <si>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</si>
  <si>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</si>
  <si>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</si>
  <si>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</si>
  <si>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</si>
  <si>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</si>
  <si>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</si>
  <si>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</si>
  <si>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</si>
  <si>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</si>
  <si>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</si>
  <si>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</si>
  <si>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</si>
  <si>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</si>
  <si>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</si>
  <si>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</si>
  <si>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</si>
  <si>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</si>
  <si>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</si>
  <si>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</si>
  <si>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</si>
  <si>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</si>
  <si>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</si>
  <si>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</si>
  <si>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</si>
  <si>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</si>
  <si>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</si>
  <si>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</si>
  <si>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</si>
  <si>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</si>
  <si>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</si>
  <si>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</si>
  <si>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</si>
  <si>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</si>
  <si>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</si>
  <si>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</si>
  <si>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</si>
  <si>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</si>
  <si>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</si>
  <si>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</si>
  <si>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</si>
  <si>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</si>
  <si>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</si>
  <si>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</si>
  <si>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</si>
  <si>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</si>
  <si>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</si>
  <si>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</si>
  <si>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</si>
  <si>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</si>
  <si>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</si>
  <si>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</si>
  <si>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</si>
  <si>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</si>
  <si>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</si>
  <si>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</si>
  <si>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</si>
  <si>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</si>
  <si>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</si>
  <si>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</si>
  <si>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</si>
  <si>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</si>
  <si>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</si>
  <si>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</si>
  <si>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</si>
  <si>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</si>
  <si>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</si>
  <si>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</si>
  <si>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</si>
  <si>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</si>
  <si>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</si>
  <si>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</si>
  <si>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</si>
  <si>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</si>
  <si>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</si>
  <si>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</si>
  <si>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</si>
  <si>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</si>
  <si>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</si>
  <si>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</si>
  <si>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</si>
  <si>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</si>
  <si>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</si>
  <si>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</si>
  <si>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</si>
  <si>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</si>
  <si>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</si>
  <si>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</si>
  <si>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</si>
  <si>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</si>
  <si>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</si>
  <si>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</si>
  <si>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</si>
  <si>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</si>
  <si>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</si>
  <si>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</si>
  <si>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</si>
  <si>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</si>
  <si>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</si>
  <si>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</si>
  <si>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</si>
  <si>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</si>
  <si>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</si>
  <si>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</si>
  <si>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</si>
  <si>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</si>
  <si>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</si>
  <si>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</si>
  <si>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</si>
  <si>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</si>
  <si>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</si>
  <si>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</si>
  <si>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</si>
  <si>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</si>
  <si>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</si>
  <si>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</si>
  <si>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</si>
  <si>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</si>
  <si>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</si>
  <si>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</si>
  <si>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</si>
  <si>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</si>
  <si>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</si>
  <si>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</si>
  <si>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</si>
  <si>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</si>
  <si>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</si>
  <si>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</si>
  <si>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</si>
  <si>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</si>
  <si>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</si>
  <si>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</si>
  <si>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</si>
  <si>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</si>
  <si>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</si>
  <si>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</si>
  <si>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</si>
  <si>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</si>
  <si>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</si>
  <si>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</si>
  <si>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</si>
  <si>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</si>
  <si>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</si>
  <si>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</si>
  <si>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</si>
  <si>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</si>
  <si>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</si>
  <si>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</si>
  <si>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</si>
  <si>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</si>
  <si>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</si>
  <si>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</si>
  <si>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</si>
  <si>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</si>
  <si>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</si>
  <si>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</si>
  <si>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</si>
  <si>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</si>
  <si>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</si>
  <si>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</si>
  <si>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</si>
  <si>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</si>
  <si>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</si>
  <si>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</si>
  <si>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</si>
  <si>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</si>
  <si>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</si>
  <si>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</si>
  <si>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</si>
  <si>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</si>
  <si>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</si>
  <si>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</si>
  <si>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</si>
  <si>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</si>
  <si>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</si>
  <si>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</si>
  <si>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</si>
  <si>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</si>
  <si>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</si>
  <si>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</si>
  <si>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</si>
  <si>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</si>
  <si>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</si>
  <si>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</si>
  <si>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</si>
  <si>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</si>
  <si>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</si>
  <si>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</si>
  <si>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</si>
  <si>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</si>
  <si>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</si>
  <si>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</si>
  <si>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</si>
  <si>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</si>
  <si>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</si>
  <si>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</si>
  <si>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</si>
  <si>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</si>
  <si>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</si>
  <si>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</si>
  <si>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</si>
  <si>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</si>
  <si>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</si>
  <si>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</si>
  <si>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</si>
  <si>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</si>
  <si>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</si>
  <si>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</si>
  <si>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</si>
  <si>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</si>
  <si>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</si>
  <si>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</si>
  <si>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</si>
  <si>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</si>
  <si>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</si>
  <si>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</si>
  <si>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</si>
  <si>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</si>
  <si>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</si>
  <si>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</si>
  <si>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</si>
  <si>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</si>
  <si>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</si>
  <si>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</si>
  <si>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</si>
  <si>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</si>
  <si>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</si>
  <si>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</si>
  <si>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</si>
  <si>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</si>
  <si>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</si>
  <si>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</si>
  <si>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</si>
  <si>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</si>
  <si>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</si>
  <si>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</si>
  <si>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</si>
  <si>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</si>
  <si>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</si>
  <si>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</si>
  <si>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</si>
  <si>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</si>
  <si>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</si>
  <si>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</si>
  <si>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</si>
  <si>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</si>
  <si>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</si>
  <si>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</si>
  <si>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</si>
  <si>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</si>
  <si>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</si>
  <si>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</si>
  <si>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</si>
  <si>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</si>
  <si>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</si>
  <si>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</si>
  <si>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</si>
  <si>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</si>
  <si>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</si>
  <si>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</si>
  <si>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</si>
  <si>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</si>
  <si>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</si>
  <si>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</si>
  <si>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</si>
  <si>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</si>
  <si>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</si>
  <si>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</si>
  <si>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</si>
  <si>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</si>
  <si>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</si>
  <si>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</si>
  <si>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</si>
  <si>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</si>
  <si>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</si>
  <si>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</si>
  <si>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</si>
  <si>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</si>
  <si>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</si>
  <si>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</si>
  <si>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</si>
  <si>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</si>
  <si>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</si>
  <si>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</si>
  <si>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</si>
  <si>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</si>
  <si>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</si>
  <si>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</si>
  <si>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</si>
  <si>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</si>
  <si>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</si>
  <si>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</si>
  <si>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</si>
  <si>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</si>
  <si>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</si>
  <si>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</si>
  <si>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</si>
  <si>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</si>
  <si>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</si>
  <si>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</si>
  <si>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</si>
  <si>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</si>
  <si>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</si>
  <si>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</si>
  <si>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</si>
  <si>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</si>
  <si>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</si>
  <si>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</si>
  <si>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</si>
  <si>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</si>
  <si>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</si>
  <si>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</si>
  <si>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</si>
  <si>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</si>
  <si>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</si>
  <si>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</si>
  <si>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</si>
  <si>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</si>
  <si>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</si>
  <si>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</si>
  <si>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</si>
  <si>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</si>
  <si>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</si>
  <si>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</si>
  <si>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</si>
  <si>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</si>
  <si>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</si>
  <si>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</si>
  <si>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</si>
  <si>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</si>
  <si>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</si>
  <si>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</si>
  <si>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</si>
  <si>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</si>
  <si>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</si>
  <si>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</si>
  <si>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</si>
  <si>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</si>
  <si>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</si>
  <si>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</si>
  <si>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</si>
  <si>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</si>
  <si>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</si>
  <si>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</si>
  <si>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</si>
  <si>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</si>
  <si>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</si>
  <si>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</si>
  <si>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</si>
  <si>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</si>
  <si>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</si>
  <si>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</si>
  <si>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</si>
  <si>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</si>
  <si>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</si>
  <si>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</si>
  <si>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</si>
  <si>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</si>
  <si>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</si>
  <si>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</si>
  <si>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</si>
  <si>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</si>
  <si>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</si>
  <si>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</si>
  <si>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</si>
  <si>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</si>
  <si>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</si>
  <si>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</si>
  <si>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</si>
  <si>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</si>
  <si>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</si>
  <si>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</si>
  <si>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</si>
  <si>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</si>
  <si>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</si>
  <si>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</si>
  <si>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</si>
  <si>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</si>
  <si>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</si>
  <si>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</si>
  <si>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</si>
  <si>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</si>
  <si>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</si>
  <si>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</si>
  <si>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</si>
  <si>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</si>
  <si>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</si>
  <si>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</si>
  <si>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</si>
  <si>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</si>
  <si>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</si>
  <si>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</si>
  <si>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</si>
  <si>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</si>
  <si>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</si>
  <si>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</si>
  <si>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</si>
  <si>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</si>
  <si>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</si>
  <si>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</si>
  <si>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</si>
  <si>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</si>
  <si>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</si>
  <si>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</si>
  <si>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</si>
  <si>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</si>
  <si>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</si>
  <si>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</si>
  <si>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</si>
  <si>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</si>
  <si>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</si>
  <si>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</si>
  <si>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</si>
  <si>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</si>
  <si>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</si>
  <si>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</si>
  <si>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</si>
  <si>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</si>
  <si>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</si>
  <si>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</si>
  <si>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</si>
  <si>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</si>
  <si>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</si>
  <si>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</si>
  <si>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</si>
  <si>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</si>
  <si>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</si>
  <si>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</si>
  <si>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</si>
  <si>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</si>
  <si>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</si>
  <si>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</si>
  <si>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</si>
  <si>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</si>
  <si>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</si>
  <si>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</si>
  <si>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</si>
  <si>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</si>
  <si>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</si>
  <si>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</si>
  <si>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</si>
  <si>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</si>
  <si>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</si>
  <si>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</si>
  <si>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</si>
  <si>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</si>
  <si>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</si>
  <si>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</si>
  <si>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</si>
  <si>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</si>
  <si>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</si>
  <si>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</si>
  <si>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</si>
  <si>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</si>
  <si>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</si>
  <si>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</si>
  <si>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</si>
  <si>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</si>
  <si>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</si>
  <si>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</si>
  <si>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</si>
  <si>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</si>
  <si>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</si>
  <si>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</si>
  <si>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</si>
  <si>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</si>
  <si>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</si>
  <si>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</si>
  <si>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</si>
  <si>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</si>
  <si>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</si>
  <si>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</si>
  <si>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</si>
  <si>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</si>
  <si>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</si>
  <si>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</si>
  <si>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</si>
  <si>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</si>
  <si>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</si>
  <si>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</si>
  <si>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</si>
  <si>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</si>
  <si>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</si>
  <si>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</si>
  <si>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</si>
  <si>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</si>
  <si>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</si>
  <si>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</si>
  <si>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</si>
  <si>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</si>
  <si>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</si>
  <si>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</si>
  <si>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</si>
  <si>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</si>
  <si>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</si>
  <si>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</si>
  <si>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</si>
  <si>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</si>
  <si>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</si>
  <si>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</si>
  <si>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</si>
  <si>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</si>
  <si>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</si>
  <si>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</si>
  <si>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</si>
  <si>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</si>
  <si>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</si>
  <si>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</si>
  <si>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</si>
  <si>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</si>
  <si>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</si>
  <si>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</si>
  <si>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</si>
  <si>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</si>
  <si>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</si>
  <si>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</si>
  <si>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</si>
  <si>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</si>
  <si>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</si>
  <si>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</si>
  <si>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</si>
  <si>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</si>
  <si>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</si>
  <si>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</si>
  <si>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</si>
  <si>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</si>
  <si>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</si>
  <si>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</si>
  <si>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</si>
  <si>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</si>
  <si>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</si>
  <si>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</si>
  <si>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</si>
  <si>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</si>
  <si>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</si>
  <si>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</si>
  <si>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</si>
  <si>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</si>
  <si>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</si>
  <si>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</si>
  <si>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</si>
  <si>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</si>
  <si>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</si>
  <si>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</si>
  <si>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</si>
  <si>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</si>
  <si>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</si>
  <si>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</si>
  <si>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</si>
  <si>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</si>
  <si>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</si>
  <si>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</si>
  <si>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</si>
  <si>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</si>
  <si>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</si>
  <si>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</si>
  <si>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</si>
  <si>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</si>
  <si>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</si>
  <si>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</si>
  <si>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</si>
  <si>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</si>
  <si>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</si>
  <si>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</si>
  <si>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</si>
  <si>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</si>
  <si>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</si>
  <si>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</si>
  <si>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</si>
  <si>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</si>
  <si>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</si>
  <si>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</si>
  <si>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</si>
  <si>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</si>
  <si>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</si>
  <si>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</si>
  <si>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</si>
  <si>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</si>
  <si>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</si>
  <si>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</si>
  <si>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</si>
  <si>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</si>
  <si>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</si>
  <si>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</si>
  <si>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</si>
  <si>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</si>
  <si>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</si>
  <si>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</si>
  <si>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</si>
  <si>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</si>
  <si>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</si>
  <si>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</si>
  <si>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</si>
  <si>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</si>
  <si>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</si>
  <si>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</si>
  <si>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</si>
  <si>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</si>
  <si>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</si>
  <si>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</si>
  <si>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</si>
  <si>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</si>
  <si>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</si>
  <si>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</si>
  <si>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</si>
  <si>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</si>
  <si>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</si>
  <si>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</si>
  <si>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</si>
  <si>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</si>
  <si>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</si>
  <si>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</si>
  <si>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</si>
  <si>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</si>
  <si>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</si>
  <si>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</si>
  <si>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</si>
  <si>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</si>
  <si>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</si>
  <si>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</si>
  <si>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</si>
  <si>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</si>
  <si>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</si>
  <si>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</si>
  <si>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</si>
  <si>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</si>
  <si>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</si>
  <si>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</si>
  <si>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</si>
  <si>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</si>
  <si>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</si>
  <si>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</si>
  <si>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</si>
  <si>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</si>
  <si>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</si>
  <si>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</si>
  <si>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</si>
  <si>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</si>
  <si>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</si>
  <si>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</si>
  <si>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</si>
  <si>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</si>
  <si>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</si>
  <si>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</si>
  <si>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</si>
  <si>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</si>
  <si>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</si>
  <si>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</si>
  <si>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</si>
  <si>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</si>
  <si>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</si>
  <si>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</si>
  <si>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</si>
  <si>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</si>
  <si>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</si>
  <si>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</si>
  <si>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</si>
  <si>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</si>
  <si>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</si>
  <si>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</si>
  <si>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</si>
  <si>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</si>
  <si>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</si>
  <si>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</si>
  <si>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</si>
  <si>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</si>
  <si>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</si>
  <si>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</si>
  <si>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</si>
  <si>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</si>
  <si>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</si>
  <si>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</si>
  <si>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</si>
  <si>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</si>
  <si>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</si>
  <si>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</si>
  <si>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</si>
  <si>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</si>
  <si>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</si>
  <si>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</si>
  <si>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</si>
  <si>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</si>
  <si>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</si>
  <si>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</si>
  <si>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</si>
  <si>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</si>
  <si>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</si>
  <si>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</si>
  <si>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</si>
  <si>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</si>
  <si>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</si>
  <si>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</si>
  <si>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</si>
  <si>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</si>
  <si>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</si>
  <si>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</si>
  <si>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</si>
  <si>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</si>
  <si>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</si>
  <si>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</si>
  <si>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</si>
  <si>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</si>
  <si>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</si>
  <si>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</si>
  <si>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</si>
  <si>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</si>
  <si>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</si>
  <si>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</si>
  <si>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</si>
  <si>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</si>
  <si>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</si>
  <si>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</si>
  <si>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</si>
  <si>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</si>
  <si>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</si>
  <si>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</si>
  <si>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</si>
  <si>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</si>
  <si>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</si>
  <si>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</si>
  <si>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</si>
  <si>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</si>
  <si>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</si>
  <si>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</si>
  <si>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</si>
  <si>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</si>
  <si>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</si>
  <si>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</si>
  <si>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</si>
  <si>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</si>
  <si>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</si>
  <si>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</si>
  <si>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</si>
  <si>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</si>
  <si>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</si>
  <si>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</si>
  <si>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</si>
  <si>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</si>
  <si>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</si>
  <si>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</si>
  <si>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</si>
  <si>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</si>
  <si>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</si>
  <si>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</si>
  <si>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</si>
  <si>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</si>
  <si>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</si>
  <si>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</si>
  <si>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</si>
  <si>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</si>
  <si>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</si>
  <si>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</si>
  <si>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</si>
  <si>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</si>
  <si>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</si>
  <si>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</si>
  <si>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</si>
  <si>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</si>
  <si>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</si>
  <si>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</si>
  <si>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</si>
  <si>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</si>
  <si>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</si>
  <si>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</si>
  <si>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</si>
  <si>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</si>
  <si>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</si>
  <si>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</si>
  <si>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</si>
  <si>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</si>
  <si>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</si>
  <si>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</si>
  <si>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</si>
  <si>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</si>
  <si>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</si>
  <si>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</si>
  <si>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</si>
  <si>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</si>
  <si>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</si>
  <si>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</si>
  <si>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</si>
  <si>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</si>
  <si>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</si>
  <si>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</si>
  <si>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</si>
  <si>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</si>
  <si>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</si>
  <si>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</si>
  <si>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</si>
  <si>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</si>
  <si>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</si>
  <si>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</si>
  <si>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</si>
  <si>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</si>
  <si>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</si>
  <si>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</si>
  <si>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</si>
  <si>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</si>
  <si>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</si>
  <si>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</si>
  <si>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</si>
  <si>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</si>
  <si>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</si>
  <si>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</si>
  <si>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</si>
  <si>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</si>
  <si>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</si>
  <si>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</si>
  <si>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</si>
  <si>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</si>
  <si>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</si>
  <si>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</si>
  <si>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</si>
  <si>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</si>
  <si>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</si>
  <si>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</si>
  <si>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</si>
  <si>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</si>
  <si>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</si>
  <si>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</si>
  <si>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</si>
  <si>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</si>
  <si>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</si>
  <si>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</si>
  <si>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</si>
  <si>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</si>
  <si>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</si>
  <si>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</si>
  <si>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</si>
  <si>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</si>
  <si>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</si>
  <si>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</si>
  <si>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</si>
  <si>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</si>
  <si>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</si>
  <si>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</si>
  <si>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</si>
  <si>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</si>
  <si>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</si>
  <si>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</si>
  <si>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</si>
  <si>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</si>
  <si>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</si>
  <si>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</si>
  <si>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</si>
  <si>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</si>
  <si>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</si>
  <si>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</si>
  <si>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</si>
  <si>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</si>
  <si>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</si>
  <si>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</si>
  <si>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</si>
  <si>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</si>
  <si>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</si>
  <si>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</si>
  <si>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</si>
  <si>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</si>
  <si>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</si>
  <si>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</si>
  <si>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</si>
  <si>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</si>
  <si>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</si>
  <si>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</si>
  <si>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</si>
  <si>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</si>
  <si>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</si>
  <si>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</si>
  <si>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</si>
  <si>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</si>
  <si>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</si>
  <si>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</si>
  <si>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</si>
  <si>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</si>
  <si>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</si>
  <si>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</si>
  <si>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</si>
  <si>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</si>
  <si>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</si>
  <si>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</si>
  <si>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</si>
  <si>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</si>
  <si>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</si>
  <si>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</si>
  <si>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</si>
  <si>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</si>
  <si>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</si>
  <si>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</si>
  <si>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</si>
  <si>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</si>
  <si>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</si>
  <si>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</si>
  <si>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</si>
  <si>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</si>
  <si>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</si>
  <si>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</si>
  <si>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</si>
  <si>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</si>
  <si>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</si>
  <si>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</si>
  <si>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</si>
  <si>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</si>
  <si>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</si>
  <si>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</si>
  <si>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</si>
  <si>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</si>
  <si>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</si>
  <si>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</si>
  <si>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</si>
  <si>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</si>
  <si>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</si>
  <si>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</si>
  <si>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</si>
  <si>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</si>
  <si>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</si>
  <si>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</si>
  <si>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</si>
  <si>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</si>
  <si>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</si>
  <si>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</si>
  <si>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</si>
  <si>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</si>
  <si>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</si>
  <si>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</si>
  <si>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</si>
  <si>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</si>
  <si>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</si>
  <si>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</si>
  <si>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</si>
  <si>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</si>
  <si>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</si>
  <si>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</si>
  <si>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</si>
  <si>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</si>
  <si>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</si>
  <si>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</si>
  <si>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</si>
  <si>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</si>
  <si>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</si>
  <si>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</si>
  <si>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</si>
  <si>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</si>
  <si>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</si>
  <si>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</si>
  <si>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</si>
  <si>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</si>
  <si>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</si>
  <si>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</si>
  <si>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</si>
  <si>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</si>
  <si>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</si>
  <si>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</si>
  <si>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</si>
  <si>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</si>
  <si>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</si>
  <si>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</si>
  <si>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</si>
  <si>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</si>
  <si>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</si>
  <si>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</si>
  <si>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</si>
  <si>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</si>
  <si>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</si>
  <si>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</si>
  <si>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</si>
  <si>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</si>
  <si>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</si>
  <si>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</si>
  <si>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</si>
  <si>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</si>
  <si>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</si>
  <si>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</si>
  <si>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</si>
  <si>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</si>
  <si>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</si>
  <si>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</si>
  <si>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</si>
  <si>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</si>
  <si>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</si>
  <si>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</si>
  <si>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</si>
  <si>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</si>
  <si>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</si>
  <si>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</si>
  <si>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</si>
  <si>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</si>
  <si>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</si>
  <si>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</si>
  <si>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</si>
  <si>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</si>
  <si>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</si>
  <si>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</si>
  <si>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</si>
  <si>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</si>
  <si>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</si>
  <si>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</si>
  <si>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</si>
  <si>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</si>
  <si>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</si>
  <si>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</si>
  <si>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</si>
  <si>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</si>
  <si>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</si>
  <si>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</si>
  <si>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</si>
  <si>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</si>
  <si>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</si>
  <si>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</si>
  <si>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</si>
  <si>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</si>
  <si>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</si>
  <si>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</si>
  <si>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</si>
  <si>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</si>
  <si>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</si>
  <si>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</si>
  <si>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</si>
  <si>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</si>
  <si>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</si>
  <si>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</si>
  <si>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</si>
  <si>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</si>
  <si>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</si>
  <si>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</si>
  <si>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</si>
  <si>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</si>
  <si>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</si>
  <si>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</si>
  <si>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</si>
  <si>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</si>
  <si>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</si>
  <si>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</si>
  <si>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</si>
  <si>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</si>
  <si>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</si>
  <si>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</si>
  <si>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</si>
  <si>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</si>
  <si>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</si>
  <si>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</si>
  <si>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</si>
  <si>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</si>
  <si>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</si>
  <si>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</si>
  <si>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</si>
  <si>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</si>
  <si>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</si>
  <si>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</si>
  <si>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</si>
  <si>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</si>
  <si>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</si>
  <si>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</si>
  <si>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</si>
  <si>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</si>
  <si>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</si>
  <si>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</si>
  <si>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</si>
  <si>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</si>
  <si>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</si>
  <si>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</si>
  <si>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</si>
  <si>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</si>
  <si>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</si>
  <si>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</si>
  <si>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</si>
  <si>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</si>
  <si>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</si>
  <si>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</si>
  <si>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</si>
  <si>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</si>
  <si>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</si>
  <si>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</si>
  <si>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</si>
  <si>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</si>
  <si>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</si>
  <si>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</si>
  <si>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</si>
  <si>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</si>
  <si>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</si>
  <si>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</si>
  <si>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</si>
  <si>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</si>
  <si>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</si>
  <si>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</si>
  <si>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</si>
  <si>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</si>
  <si>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</si>
  <si>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</si>
  <si>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</si>
  <si>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</si>
  <si>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</si>
  <si>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</si>
  <si>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</si>
  <si>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</si>
  <si>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</si>
  <si>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</si>
  <si>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</si>
  <si>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</si>
  <si>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</si>
  <si>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</si>
  <si>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</si>
  <si>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</si>
  <si>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</si>
  <si>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</si>
  <si>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</si>
  <si>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</si>
  <si>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</si>
  <si>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</si>
  <si>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</si>
  <si>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</si>
  <si>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</si>
  <si>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</si>
  <si>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</si>
  <si>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</si>
  <si>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</si>
  <si>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</si>
  <si>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</si>
  <si>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</si>
  <si>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</si>
  <si>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</si>
  <si>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</si>
  <si>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</si>
  <si>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</si>
  <si>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</si>
  <si>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</si>
  <si>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</si>
  <si>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</si>
  <si>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</si>
  <si>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</si>
  <si>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</si>
  <si>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</si>
  <si>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</si>
  <si>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</si>
  <si>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</si>
  <si>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</si>
  <si>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</si>
  <si>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</si>
  <si>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</si>
  <si>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</si>
  <si>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</si>
  <si>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</si>
  <si>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</si>
  <si>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</si>
  <si>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</si>
  <si>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</si>
  <si>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</si>
  <si>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</si>
  <si>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</si>
  <si>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</si>
  <si>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</si>
  <si>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</si>
  <si>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</si>
  <si>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</si>
  <si>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</si>
  <si>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</si>
  <si>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</si>
  <si>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</si>
  <si>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</si>
  <si>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</si>
  <si>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</si>
  <si>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</si>
  <si>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</si>
  <si>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</si>
  <si>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</si>
  <si>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</si>
  <si>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</si>
  <si>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</si>
  <si>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</si>
  <si>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</si>
  <si>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</si>
  <si>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</si>
  <si>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</si>
  <si>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</si>
  <si>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</si>
  <si>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</si>
  <si>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</si>
  <si>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</si>
  <si>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</si>
  <si>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</si>
  <si>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</si>
  <si>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</si>
  <si>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</si>
  <si>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</si>
  <si>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</si>
  <si>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</si>
  <si>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</si>
  <si>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</si>
  <si>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</si>
  <si>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</si>
  <si>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</si>
  <si>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</si>
  <si>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</si>
  <si>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</si>
  <si>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</si>
  <si>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</si>
  <si>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</si>
  <si>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</si>
  <si>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</si>
  <si>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</si>
  <si>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</si>
  <si>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</si>
  <si>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</si>
  <si>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</si>
  <si>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</si>
  <si>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</si>
  <si>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</si>
  <si>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</si>
  <si>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</si>
  <si>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</si>
  <si>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</si>
  <si>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</si>
  <si>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</si>
  <si>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</si>
  <si>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</si>
  <si>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</si>
  <si>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</si>
  <si>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</si>
  <si>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</si>
  <si>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</si>
  <si>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</si>
  <si>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</si>
  <si>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</si>
  <si>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</si>
  <si>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</si>
  <si>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</si>
  <si>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</si>
  <si>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</si>
  <si>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</si>
  <si>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</si>
  <si>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</si>
  <si>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</si>
  <si>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</si>
  <si>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</si>
  <si>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</si>
  <si>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</si>
  <si>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</si>
  <si>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</si>
  <si>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</si>
  <si>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</si>
  <si>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</si>
  <si>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</si>
  <si>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</si>
  <si>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</si>
  <si>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</si>
  <si>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</si>
  <si>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</si>
  <si>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</si>
  <si>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</si>
  <si>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</si>
  <si>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</si>
  <si>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</si>
  <si>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</si>
  <si>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</si>
  <si>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</si>
  <si>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</si>
  <si>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</si>
  <si>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</si>
  <si>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</si>
  <si>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</si>
  <si>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</si>
  <si>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</si>
  <si>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</si>
  <si>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</si>
  <si>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</si>
  <si>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</si>
  <si>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</si>
  <si>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</si>
  <si>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</si>
  <si>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</si>
  <si>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</si>
  <si>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</si>
  <si>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</si>
  <si>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</si>
  <si>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</si>
  <si>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</si>
  <si>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</si>
  <si>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</si>
  <si>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</si>
  <si>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</si>
  <si>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</si>
  <si>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</si>
  <si>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</si>
  <si>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</si>
  <si>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</si>
  <si>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</si>
  <si>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</si>
  <si>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</si>
  <si>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</si>
  <si>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</si>
  <si>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</si>
  <si>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</si>
  <si>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</si>
  <si>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</si>
  <si>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</si>
  <si>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</si>
  <si>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</si>
  <si>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</si>
  <si>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</si>
  <si>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</si>
  <si>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</si>
  <si>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</si>
  <si>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</si>
  <si>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</si>
  <si>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</si>
  <si>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</si>
  <si>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</si>
  <si>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</si>
  <si>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</si>
  <si>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</si>
  <si>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</si>
  <si>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</si>
  <si>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</si>
  <si>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</si>
  <si>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</si>
  <si>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</si>
  <si>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</si>
  <si>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</si>
  <si>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</si>
  <si>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</si>
  <si>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</si>
  <si>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</si>
  <si>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</si>
  <si>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</si>
  <si>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</si>
  <si>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</si>
  <si>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</si>
  <si>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</si>
  <si>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</si>
  <si>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</si>
  <si>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</si>
  <si>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</si>
  <si>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</si>
  <si>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</si>
  <si>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</si>
  <si>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</si>
  <si>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</si>
  <si>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</si>
  <si>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</si>
  <si>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</si>
  <si>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</si>
  <si>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</si>
  <si>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</si>
  <si>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</si>
  <si>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</si>
  <si>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</si>
  <si>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</si>
  <si>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</si>
  <si>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</si>
  <si>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</si>
  <si>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</si>
  <si>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</si>
  <si>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</si>
  <si>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</si>
  <si>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</si>
  <si>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</si>
  <si>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</si>
  <si>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</si>
  <si>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</si>
  <si>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</si>
  <si>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</si>
  <si>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</si>
  <si>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</si>
  <si>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</si>
  <si>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</si>
  <si>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</si>
  <si>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</si>
  <si>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</si>
  <si>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</si>
  <si>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</si>
  <si>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</si>
  <si>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</si>
  <si>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</si>
  <si>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</si>
  <si>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</si>
  <si>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</si>
  <si>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</si>
  <si>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</si>
  <si>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</si>
  <si>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</si>
  <si>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</si>
  <si>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</si>
  <si>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</si>
  <si>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</si>
  <si>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</si>
  <si>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</si>
  <si>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</si>
  <si>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</si>
  <si>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</si>
  <si>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</si>
  <si>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</si>
  <si>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</si>
  <si>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</si>
  <si>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</si>
  <si>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</si>
  <si>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</si>
  <si>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</si>
  <si>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</si>
  <si>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</si>
  <si>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</si>
  <si>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</si>
  <si>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</si>
  <si>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</si>
  <si>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</si>
  <si>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</si>
  <si>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</si>
  <si>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</si>
  <si>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</si>
  <si>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</si>
  <si>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</si>
  <si>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</si>
  <si>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</si>
  <si>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</si>
  <si>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</si>
  <si>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</si>
  <si>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</si>
  <si>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</si>
  <si>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</si>
  <si>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</si>
  <si>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</si>
  <si>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</si>
  <si>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</si>
  <si>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</si>
  <si>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</si>
  <si>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</si>
  <si>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</si>
  <si>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</si>
  <si>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</si>
  <si>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</si>
  <si>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</si>
  <si>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</si>
  <si>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</si>
  <si>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</si>
  <si>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</si>
  <si>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</si>
  <si>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</si>
  <si>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</si>
  <si>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</si>
  <si>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</si>
  <si>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</si>
  <si>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</si>
  <si>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</si>
  <si>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</si>
  <si>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</si>
  <si>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</si>
  <si>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</si>
  <si>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</si>
  <si>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</si>
  <si>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</si>
  <si>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</si>
  <si>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</si>
  <si>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</si>
  <si>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</si>
  <si>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</si>
  <si>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</si>
  <si>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</si>
  <si>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</si>
  <si>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</si>
  <si>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</si>
  <si>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</si>
  <si>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</si>
  <si>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</si>
  <si>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</si>
  <si>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</si>
  <si>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</si>
  <si>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</si>
  <si>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</si>
  <si>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</si>
  <si>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</si>
  <si>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</si>
  <si>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</si>
  <si>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</si>
  <si>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</si>
  <si>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</si>
  <si>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</si>
  <si>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</si>
  <si>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</si>
  <si>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</si>
  <si>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</si>
  <si>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</si>
  <si>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</si>
  <si>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</si>
  <si>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</si>
  <si>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</si>
  <si>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</si>
  <si>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</si>
  <si>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</si>
  <si>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</si>
  <si>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</si>
  <si>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</si>
  <si>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</si>
  <si>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</si>
  <si>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</si>
  <si>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</si>
  <si>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</si>
  <si>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</si>
  <si>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</si>
  <si>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</si>
  <si>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</si>
  <si>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</si>
  <si>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</si>
  <si>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</si>
  <si>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</si>
  <si>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</si>
  <si>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</si>
  <si>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</si>
  <si>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</si>
  <si>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</si>
  <si>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</si>
  <si>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</si>
  <si>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</si>
  <si>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</si>
  <si>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</si>
  <si>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</si>
  <si>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</si>
  <si>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</si>
  <si>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</si>
  <si>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</si>
  <si>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</si>
  <si>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</si>
  <si>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</si>
  <si>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</si>
  <si>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</si>
  <si>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</si>
  <si>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</si>
  <si>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</si>
  <si>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</si>
  <si>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</si>
  <si>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</si>
  <si>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</si>
  <si>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</si>
  <si>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</si>
  <si>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</si>
  <si>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</si>
  <si>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</si>
  <si>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</si>
  <si>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</si>
  <si>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</si>
  <si>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</si>
  <si>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</si>
  <si>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</si>
  <si>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</si>
  <si>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</si>
  <si>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</si>
  <si>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</si>
  <si>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</si>
  <si>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</si>
  <si>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</si>
  <si>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</si>
  <si>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</si>
  <si>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</si>
  <si>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</si>
  <si>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</si>
  <si>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</si>
  <si>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</si>
  <si>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</si>
  <si>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</si>
  <si>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</si>
  <si>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</si>
  <si>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</si>
  <si>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</si>
  <si>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</si>
  <si>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</si>
  <si>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</si>
  <si>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</si>
  <si>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</si>
  <si>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</si>
  <si>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</si>
  <si>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</si>
  <si>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</si>
  <si>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</si>
  <si>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</si>
  <si>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</si>
  <si>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</si>
  <si>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</si>
  <si>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</si>
  <si>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</si>
  <si>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</si>
  <si>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</si>
  <si>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</si>
  <si>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</si>
  <si>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</si>
  <si>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</si>
  <si>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</si>
  <si>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</si>
  <si>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</si>
  <si>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</si>
  <si>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</si>
  <si>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</si>
  <si>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</si>
  <si>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</si>
  <si>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</si>
  <si>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</si>
  <si>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</si>
  <si>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</si>
  <si>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</si>
  <si>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</si>
  <si>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</si>
  <si>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</si>
  <si>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</si>
  <si>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</si>
  <si>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</si>
  <si>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</si>
  <si>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</si>
  <si>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</si>
  <si>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</si>
  <si>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</si>
  <si>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</si>
  <si>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</si>
  <si>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</si>
  <si>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</si>
  <si>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</si>
  <si>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</si>
  <si>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</si>
  <si>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</si>
  <si>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</si>
  <si>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</si>
  <si>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</si>
  <si>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</si>
  <si>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</si>
  <si>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</si>
  <si>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</si>
  <si>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</si>
  <si>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</si>
  <si>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</si>
  <si>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</si>
  <si>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</si>
  <si>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</si>
  <si>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</si>
  <si>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</si>
  <si>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</si>
  <si>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</si>
  <si>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</si>
  <si>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</si>
  <si>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</si>
  <si>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</si>
  <si>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</si>
  <si>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</si>
  <si>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</si>
  <si>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</si>
  <si>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</si>
  <si>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</si>
  <si>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</si>
  <si>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</si>
  <si>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</si>
  <si>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</si>
  <si>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</si>
  <si>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</si>
  <si>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</si>
  <si>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</si>
  <si>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</si>
  <si>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</si>
  <si>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</si>
  <si>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</si>
  <si>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</si>
  <si>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</si>
  <si>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</si>
  <si>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</si>
  <si>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</si>
  <si>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</si>
  <si>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</si>
  <si>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</si>
  <si>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</si>
  <si>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</si>
  <si>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</si>
  <si>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</si>
  <si>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</si>
  <si>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</si>
  <si>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</si>
  <si>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</si>
  <si>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</si>
  <si>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</si>
  <si>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</si>
  <si>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</si>
  <si>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</si>
  <si>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</si>
  <si>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</si>
  <si>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</si>
  <si>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</si>
  <si>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</si>
  <si>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</si>
  <si>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</si>
  <si>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</si>
  <si>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</si>
  <si>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</si>
  <si>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</si>
  <si>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</si>
  <si>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</si>
  <si>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</si>
  <si>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</si>
  <si>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</si>
  <si>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</si>
  <si>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</si>
  <si>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</si>
  <si>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</si>
  <si>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</si>
  <si>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</si>
  <si>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</si>
  <si>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</si>
  <si>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</si>
  <si>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</si>
  <si>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</si>
  <si>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</si>
  <si>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</si>
  <si>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</si>
  <si>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</si>
  <si>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</si>
  <si>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</si>
  <si>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</si>
  <si>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</si>
  <si>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</si>
  <si>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</si>
  <si>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</si>
  <si>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</si>
  <si>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</si>
  <si>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</si>
  <si>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</si>
  <si>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</si>
  <si>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</si>
  <si>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</si>
  <si>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</si>
  <si>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</si>
  <si>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</si>
  <si>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</si>
  <si>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</si>
  <si>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</si>
  <si>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</si>
  <si>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</si>
  <si>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</si>
  <si>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</si>
  <si>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</si>
  <si>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</si>
  <si>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</si>
  <si>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</si>
  <si>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</si>
  <si>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</si>
  <si>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</si>
  <si>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</si>
  <si>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</si>
  <si>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</si>
  <si>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</si>
  <si>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</si>
  <si>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</si>
  <si>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</si>
  <si>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</si>
  <si>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</si>
  <si>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</si>
  <si>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</si>
  <si>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</si>
  <si>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</si>
  <si>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</si>
  <si>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</si>
  <si>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</si>
  <si>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</si>
  <si>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</si>
  <si>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</si>
  <si>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</si>
  <si>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</si>
  <si>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</si>
  <si>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</si>
  <si>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</si>
  <si>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</si>
  <si>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</si>
  <si>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</si>
  <si>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</si>
  <si>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</si>
  <si>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</si>
  <si>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</si>
  <si>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</si>
  <si>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</si>
  <si>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</si>
  <si>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</si>
  <si>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</si>
  <si>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</si>
  <si>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</si>
  <si>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</si>
  <si>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</si>
  <si>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</si>
  <si>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</si>
  <si>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</si>
  <si>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</si>
  <si>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</si>
  <si>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</si>
  <si>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</si>
  <si>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</si>
  <si>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</si>
  <si>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</si>
  <si>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</si>
  <si>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</si>
  <si>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</si>
  <si>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</si>
  <si>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</si>
  <si>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</si>
  <si>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</si>
  <si>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</si>
  <si>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</si>
  <si>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</si>
  <si>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</si>
  <si>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</si>
  <si>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</si>
  <si>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</si>
  <si>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</si>
  <si>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</si>
  <si>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</si>
  <si>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</si>
  <si>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</si>
  <si>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</si>
  <si>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</si>
  <si>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</si>
  <si>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</si>
  <si>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</si>
  <si>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</si>
  <si>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</si>
  <si>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</si>
  <si>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</si>
  <si>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</si>
  <si>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</si>
  <si>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</si>
  <si>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</si>
  <si>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</si>
  <si>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</si>
  <si>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</si>
  <si>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</si>
  <si>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</si>
  <si>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</si>
  <si>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</si>
  <si>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</si>
  <si>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</si>
  <si>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</si>
  <si>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</si>
  <si>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</si>
  <si>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</si>
  <si>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</si>
  <si>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</si>
  <si>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</si>
  <si>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</si>
  <si>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</si>
  <si>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</si>
  <si>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</si>
  <si>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</si>
  <si>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</si>
  <si>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</si>
  <si>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</si>
  <si>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</si>
  <si>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</si>
  <si>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</si>
  <si>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</si>
  <si>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</si>
  <si>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</si>
  <si>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</si>
  <si>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</si>
  <si>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</si>
  <si>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</si>
  <si>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</si>
  <si>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</si>
  <si>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</si>
  <si>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</si>
  <si>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</si>
  <si>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</si>
  <si>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</si>
  <si>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</si>
  <si>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</si>
  <si>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</si>
  <si>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</si>
  <si>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</si>
  <si>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</si>
  <si>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</si>
  <si>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</si>
  <si>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</si>
  <si>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</si>
  <si>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</si>
  <si>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</si>
  <si>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</si>
  <si>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</si>
  <si>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</si>
  <si>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</si>
  <si>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</si>
  <si>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</si>
  <si>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</si>
  <si>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</si>
  <si>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</si>
  <si>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</si>
  <si>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</si>
  <si>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</si>
  <si>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</si>
  <si>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</si>
  <si>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</si>
  <si>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</si>
  <si>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</si>
  <si>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</si>
  <si>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</si>
  <si>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</si>
  <si>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</si>
  <si>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</si>
  <si>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</si>
  <si>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</si>
  <si>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</si>
  <si>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</si>
  <si>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</si>
  <si>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</si>
  <si>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</si>
  <si>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</si>
  <si>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</si>
  <si>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</si>
  <si>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</si>
  <si>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</si>
  <si>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</si>
  <si>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</si>
  <si>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</si>
  <si>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</si>
  <si>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</si>
  <si>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</si>
  <si>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</si>
  <si>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</si>
  <si>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</si>
  <si>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</si>
  <si>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</si>
  <si>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</si>
  <si>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</si>
  <si>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</si>
  <si>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</si>
  <si>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</si>
  <si>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</si>
  <si>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</si>
  <si>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</si>
  <si>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</si>
  <si>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</si>
  <si>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</si>
  <si>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</si>
  <si>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</si>
  <si>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</si>
  <si>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</si>
  <si>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</si>
  <si>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</si>
  <si>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</si>
  <si>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</si>
  <si>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</si>
  <si>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</si>
  <si>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</si>
  <si>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</si>
  <si>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</si>
  <si>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</si>
  <si>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</si>
  <si>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</si>
  <si>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</si>
  <si>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</si>
  <si>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</si>
  <si>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</si>
  <si>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</si>
  <si>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</si>
  <si>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</si>
  <si>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</si>
  <si>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</si>
  <si>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</si>
  <si>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</si>
  <si>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</si>
  <si>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</si>
  <si>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</si>
  <si>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</si>
  <si>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</si>
  <si>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</si>
  <si>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</si>
  <si>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</si>
  <si>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</si>
  <si>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</si>
  <si>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</si>
  <si>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</si>
  <si>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</si>
  <si>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</si>
  <si>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</si>
  <si>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</si>
  <si>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</si>
  <si>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</si>
  <si>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</si>
  <si>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</si>
  <si>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</si>
  <si>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</si>
  <si>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</si>
  <si>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</si>
  <si>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</si>
  <si>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</si>
  <si>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</si>
  <si>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</si>
  <si>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</si>
  <si>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</si>
  <si>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</si>
  <si>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</si>
  <si>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</si>
  <si>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</si>
  <si>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</si>
  <si>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</si>
  <si>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</si>
  <si>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</si>
  <si>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</si>
  <si>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</si>
  <si>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</si>
  <si>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</si>
  <si>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</si>
  <si>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</si>
  <si>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</si>
  <si>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</si>
  <si>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</si>
  <si>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</si>
  <si>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</si>
  <si>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</si>
  <si>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</si>
  <si>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</si>
  <si>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</si>
  <si>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</si>
  <si>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</si>
  <si>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</si>
  <si>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</si>
  <si>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</si>
  <si>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</si>
  <si>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</si>
  <si>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</si>
  <si>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</si>
  <si>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</si>
  <si>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</si>
  <si>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</si>
  <si>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</si>
  <si>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</si>
  <si>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</si>
  <si>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</si>
  <si>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</si>
  <si>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</si>
  <si>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</si>
  <si>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</si>
  <si>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</si>
  <si>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</si>
  <si>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</si>
  <si>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</si>
  <si>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</si>
  <si>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</si>
  <si>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</si>
  <si>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</si>
  <si>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</si>
  <si>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</si>
  <si>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</si>
  <si>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</si>
  <si>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</si>
  <si>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</si>
  <si>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</si>
  <si>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</si>
  <si>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</si>
  <si>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</si>
  <si>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</si>
  <si>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</si>
  <si>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</si>
  <si>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</si>
  <si>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</si>
  <si>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</si>
  <si>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</si>
  <si>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</si>
  <si>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</si>
  <si>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</si>
  <si>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</si>
  <si>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</si>
  <si>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</si>
  <si>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</si>
  <si>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</si>
  <si>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</si>
  <si>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</si>
  <si>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</si>
  <si>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</si>
  <si>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</si>
  <si>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</si>
  <si>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</si>
  <si>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</si>
  <si>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</si>
  <si>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</si>
  <si>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</si>
  <si>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</si>
  <si>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</si>
  <si>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</si>
  <si>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</si>
  <si>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</si>
  <si>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</si>
  <si>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</si>
  <si>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</si>
  <si>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</si>
  <si>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</si>
  <si>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</si>
  <si>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</si>
  <si>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</si>
  <si>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</si>
  <si>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</si>
  <si>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</si>
  <si>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</si>
  <si>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</si>
  <si>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</si>
  <si>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</si>
  <si>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</si>
  <si>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</si>
  <si>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</si>
  <si>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</si>
  <si>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</si>
  <si>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</si>
  <si>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</si>
  <si>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</si>
  <si>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</si>
  <si>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</si>
  <si>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</si>
  <si>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</si>
  <si>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</si>
  <si>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</si>
  <si>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</si>
  <si>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</si>
  <si>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</si>
  <si>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</si>
  <si>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</si>
  <si>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</si>
  <si>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</si>
  <si>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</si>
  <si>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</si>
  <si>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</si>
  <si>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</si>
  <si>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</si>
  <si>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</si>
  <si>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</si>
  <si>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</si>
  <si>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</si>
  <si>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</si>
  <si>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</si>
  <si>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</si>
  <si>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</si>
  <si>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</si>
  <si>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</si>
  <si>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</si>
  <si>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</si>
  <si>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</si>
  <si>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</si>
  <si>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</si>
  <si>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</si>
  <si>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</si>
  <si>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</si>
  <si>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</si>
  <si>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</si>
  <si>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</si>
  <si>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</si>
  <si>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</si>
  <si>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</si>
  <si>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</si>
  <si>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</si>
  <si>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</si>
  <si>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</si>
  <si>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</si>
  <si>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</si>
  <si>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</si>
  <si>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</si>
  <si>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</si>
  <si>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</si>
  <si>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</si>
  <si>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</si>
  <si>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</si>
  <si>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</si>
  <si>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</si>
  <si>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</si>
  <si>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</si>
  <si>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</si>
  <si>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</si>
  <si>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</si>
  <si>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</si>
  <si>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</si>
  <si>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</si>
  <si>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</si>
  <si>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</si>
  <si>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</si>
  <si>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</si>
  <si>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</si>
  <si>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</si>
  <si>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</si>
  <si>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</si>
  <si>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</si>
  <si>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</si>
  <si>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</si>
  <si>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</si>
  <si>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</si>
  <si>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</si>
  <si>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</si>
  <si>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</si>
  <si>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</si>
  <si>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</si>
  <si>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</si>
  <si>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</si>
  <si>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</si>
  <si>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</si>
  <si>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</si>
  <si>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</si>
  <si>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</si>
  <si>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</si>
  <si>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</si>
  <si>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</si>
  <si>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</si>
  <si>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</si>
  <si>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</si>
  <si>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</si>
  <si>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</si>
  <si>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</si>
  <si>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</si>
  <si>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</si>
  <si>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</si>
  <si>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</si>
  <si>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</si>
  <si>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</si>
  <si>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</si>
  <si>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</si>
  <si>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</si>
  <si>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</si>
  <si>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</si>
  <si>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</si>
  <si>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</si>
  <si>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</si>
  <si>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</si>
  <si>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</si>
  <si>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</si>
  <si>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</si>
  <si>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</si>
  <si>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</si>
  <si>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</si>
  <si>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</si>
  <si>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</si>
  <si>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</si>
  <si>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</si>
  <si>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</si>
  <si>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</si>
  <si>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</si>
  <si>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</si>
  <si>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</si>
  <si>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</si>
  <si>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</si>
  <si>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</si>
  <si>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</si>
  <si>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</si>
  <si>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</si>
  <si>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</si>
  <si>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</si>
  <si>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</si>
  <si>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</si>
  <si>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</si>
  <si>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</si>
  <si>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</si>
  <si>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</si>
  <si>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</si>
  <si>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</si>
  <si>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</si>
  <si>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</si>
  <si>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</si>
  <si>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</si>
  <si>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</si>
  <si>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</si>
  <si>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</si>
  <si>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</si>
  <si>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</si>
  <si>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</si>
  <si>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</si>
  <si>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</si>
  <si>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</si>
  <si>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</si>
  <si>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</si>
  <si>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</si>
  <si>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</si>
  <si>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</si>
  <si>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</si>
  <si>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</si>
  <si>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</si>
  <si>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</si>
  <si>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</si>
  <si>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</si>
  <si>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</si>
  <si>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</si>
  <si>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</si>
  <si>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</si>
  <si>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</si>
  <si>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</si>
  <si>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</si>
  <si>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</si>
  <si>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</si>
  <si>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</si>
  <si>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</si>
  <si>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</si>
  <si>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</si>
  <si>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</si>
  <si>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</si>
  <si>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</si>
  <si>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</si>
  <si>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</si>
  <si>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</si>
  <si>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</si>
  <si>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</si>
  <si>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</si>
  <si>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</si>
  <si>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</si>
  <si>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</si>
  <si>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</si>
  <si>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</si>
  <si>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</si>
  <si>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</si>
  <si>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</si>
  <si>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</si>
  <si>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</si>
  <si>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</si>
  <si>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</si>
  <si>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</si>
  <si>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</si>
  <si>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</si>
  <si>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</si>
  <si>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</si>
  <si>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</si>
  <si>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</si>
  <si>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</si>
  <si>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</si>
  <si>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</si>
  <si>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</si>
  <si>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</si>
  <si>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</si>
  <si>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</si>
  <si>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</si>
  <si>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</si>
  <si>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</si>
  <si>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</si>
  <si>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</si>
  <si>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</si>
  <si>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</si>
  <si>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</si>
  <si>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</si>
  <si>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</si>
  <si>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</si>
  <si>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</si>
  <si>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</si>
  <si>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</si>
  <si>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</si>
  <si>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</si>
  <si>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</si>
  <si>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</si>
  <si>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</si>
  <si>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</si>
  <si>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</si>
  <si>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</si>
  <si>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</si>
  <si>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</si>
  <si>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</si>
  <si>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</si>
  <si>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</si>
  <si>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</si>
  <si>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</si>
  <si>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</si>
  <si>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</si>
  <si>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</si>
  <si>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</si>
  <si>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</si>
  <si>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</si>
  <si>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</si>
  <si>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</si>
  <si>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</si>
  <si>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</si>
  <si>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</si>
  <si>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</si>
  <si>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</si>
  <si>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</si>
  <si>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</si>
  <si>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</si>
  <si>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</si>
  <si>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</si>
  <si>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</si>
  <si>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</si>
  <si>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</si>
  <si>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</si>
  <si>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</si>
  <si>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</si>
  <si>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</si>
  <si>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</si>
  <si>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</si>
  <si>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</si>
  <si>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</si>
  <si>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</si>
  <si>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</si>
  <si>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</si>
  <si>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</si>
  <si>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</si>
  <si>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</si>
  <si>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</si>
  <si>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</si>
  <si>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</si>
  <si>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</si>
  <si>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</si>
  <si>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</si>
  <si>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</si>
  <si>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</si>
  <si>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</si>
  <si>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</si>
  <si>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</si>
  <si>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</si>
  <si>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</si>
  <si>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</si>
  <si>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</si>
  <si>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</si>
  <si>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</si>
  <si>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</si>
  <si>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</si>
  <si>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</si>
  <si>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</si>
  <si>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</si>
  <si>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</si>
  <si>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</si>
  <si>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</si>
  <si>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</si>
  <si>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</si>
  <si>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</si>
  <si>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</si>
  <si>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</si>
  <si>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</si>
  <si>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</si>
  <si>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</si>
  <si>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</si>
  <si>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</si>
  <si>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</si>
  <si>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</si>
  <si>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</si>
  <si>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</si>
  <si>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</si>
  <si>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</si>
  <si>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</si>
  <si>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</si>
  <si>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</si>
  <si>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</si>
  <si>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</si>
  <si>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</si>
  <si>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</si>
  <si>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</si>
  <si>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</si>
  <si>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</si>
  <si>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</si>
  <si>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</si>
  <si>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</si>
  <si>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</si>
  <si>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</si>
  <si>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</si>
  <si>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</si>
  <si>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</si>
  <si>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</si>
  <si>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</si>
  <si>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</si>
  <si>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</si>
  <si>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</si>
  <si>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</si>
  <si>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</si>
  <si>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</si>
  <si>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</si>
  <si>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</si>
  <si>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</si>
  <si>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</si>
  <si>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</si>
  <si>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</si>
  <si>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</si>
  <si>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</si>
  <si>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</si>
  <si>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</si>
  <si>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</si>
  <si>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</si>
  <si>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</si>
  <si>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</si>
  <si>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</si>
  <si>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</si>
  <si>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</si>
  <si>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</si>
  <si>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</si>
  <si>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</si>
  <si>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</si>
  <si>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</si>
  <si>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</si>
  <si>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</si>
  <si>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</si>
  <si>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</si>
  <si>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</si>
  <si>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</si>
  <si>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</si>
  <si>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</si>
  <si>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</si>
  <si>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</si>
  <si>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</si>
  <si>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</si>
  <si>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</si>
  <si>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</si>
  <si>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</si>
  <si>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</si>
  <si>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</si>
  <si>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</si>
  <si>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</si>
  <si>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</si>
  <si>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</si>
  <si>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</si>
  <si>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</si>
  <si>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</si>
  <si>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</si>
  <si>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</si>
  <si>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</si>
  <si>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</si>
  <si>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</si>
  <si>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</si>
  <si>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</si>
  <si>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</si>
  <si>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</si>
  <si>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</si>
  <si>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</si>
  <si>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</si>
  <si>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</si>
  <si>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</si>
  <si>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</si>
  <si>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</si>
  <si>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</si>
  <si>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</si>
  <si>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</si>
  <si>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</si>
  <si>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</si>
  <si>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</si>
  <si>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</si>
  <si>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</si>
  <si>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</si>
  <si>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</si>
  <si>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</si>
  <si>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</si>
  <si>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</si>
  <si>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</si>
  <si>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</si>
  <si>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</si>
  <si>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</si>
  <si>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</si>
  <si>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</si>
  <si>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</si>
  <si>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</si>
  <si>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</si>
  <si>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</si>
  <si>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</si>
  <si>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</si>
  <si>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</si>
  <si>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</si>
  <si>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</si>
  <si>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</si>
  <si>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</si>
  <si>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</si>
  <si>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</si>
  <si>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</si>
  <si>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</si>
  <si>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</si>
  <si>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</si>
  <si>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</si>
  <si>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</si>
  <si>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</si>
  <si>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</si>
  <si>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</si>
  <si>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</si>
  <si>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</si>
  <si>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</si>
  <si>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</si>
  <si>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</si>
  <si>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</si>
  <si>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</si>
  <si>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</si>
  <si>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</si>
  <si>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</si>
  <si>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</si>
  <si>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</si>
  <si>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</si>
  <si>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</si>
  <si>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</si>
  <si>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</si>
  <si>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</si>
  <si>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</si>
  <si>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</si>
  <si>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</si>
  <si>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</si>
  <si>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</si>
  <si>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</si>
  <si>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</si>
  <si>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</si>
  <si>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</si>
  <si>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</si>
  <si>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</si>
  <si>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</si>
  <si>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</si>
  <si>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</si>
  <si>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</si>
  <si>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</si>
  <si>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</si>
  <si>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</si>
  <si>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</si>
  <si>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</si>
  <si>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</si>
  <si>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</si>
  <si>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</si>
  <si>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</si>
  <si>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</si>
  <si>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</si>
  <si>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</si>
  <si>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</si>
  <si>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</si>
  <si>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</si>
  <si>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</si>
  <si>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</si>
  <si>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</si>
  <si>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</si>
  <si>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</si>
  <si>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</si>
  <si>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</si>
  <si>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</si>
  <si>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</si>
  <si>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</si>
  <si>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</si>
  <si>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</si>
  <si>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</si>
  <si>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</si>
  <si>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</si>
  <si>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</si>
  <si>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</si>
  <si>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</si>
  <si>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</si>
  <si>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</si>
  <si>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</si>
  <si>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</si>
  <si>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</si>
  <si>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</si>
  <si>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</si>
  <si>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</si>
  <si>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</si>
  <si>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</si>
  <si>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</si>
  <si>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</si>
  <si>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</si>
  <si>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</si>
  <si>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</si>
  <si>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</si>
  <si>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</si>
  <si>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</si>
  <si>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</si>
  <si>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</si>
  <si>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</si>
  <si>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</si>
  <si>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</si>
  <si>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</si>
  <si>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</si>
  <si>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</si>
  <si>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</si>
  <si>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</si>
  <si>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</si>
  <si>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</si>
  <si>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</si>
  <si>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</si>
  <si>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</si>
  <si>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</si>
  <si>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</si>
  <si>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</si>
  <si>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</si>
  <si>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</si>
  <si>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</si>
  <si>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</si>
  <si>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</si>
  <si>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</si>
  <si>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</si>
  <si>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</si>
  <si>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</si>
  <si>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</si>
  <si>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</si>
  <si>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</si>
  <si>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</si>
  <si>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</si>
  <si>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</si>
  <si>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</si>
  <si>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</si>
  <si>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</si>
  <si>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</si>
  <si>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</si>
  <si>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</si>
  <si>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</si>
  <si>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</si>
  <si>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</si>
  <si>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</si>
  <si>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</si>
  <si>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</si>
  <si>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</si>
  <si>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</si>
  <si>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</si>
  <si>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</si>
  <si>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</si>
  <si>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</si>
  <si>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</si>
  <si>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</si>
  <si>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</si>
  <si>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</si>
  <si>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</si>
  <si>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</si>
  <si>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</si>
  <si>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</si>
  <si>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</si>
  <si>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</si>
  <si>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</si>
  <si>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</si>
  <si>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</si>
  <si>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</si>
  <si>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</si>
  <si>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</si>
  <si>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</si>
  <si>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</si>
  <si>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</si>
  <si>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</si>
  <si>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</si>
  <si>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</si>
  <si>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</si>
  <si>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</si>
  <si>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</si>
  <si>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</si>
  <si>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</si>
  <si>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</si>
  <si>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</si>
  <si>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</si>
  <si>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</si>
  <si>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</si>
  <si>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</si>
  <si>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</si>
  <si>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</si>
  <si>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</si>
  <si>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</si>
  <si>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</si>
  <si>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</si>
  <si>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</si>
  <si>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</si>
  <si>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</si>
  <si>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</si>
  <si>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</si>
  <si>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</si>
  <si>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</si>
  <si>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</si>
  <si>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</si>
  <si>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</si>
  <si>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</si>
  <si>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</si>
  <si>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</si>
  <si>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</si>
  <si>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</si>
  <si>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</si>
  <si>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</si>
  <si>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</si>
  <si>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</si>
  <si>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</si>
  <si>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</si>
  <si>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</si>
  <si>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</si>
  <si>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</si>
  <si>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</si>
  <si>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</si>
  <si>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</si>
  <si>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</si>
  <si>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</si>
  <si>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</si>
  <si>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</si>
  <si>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</si>
  <si>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</si>
  <si>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</si>
  <si>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</si>
  <si>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</si>
  <si>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</si>
  <si>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</si>
  <si>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</si>
  <si>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</si>
  <si>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</si>
  <si>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</si>
  <si>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</si>
  <si>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</si>
  <si>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</si>
  <si>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</si>
  <si>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</si>
  <si>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</si>
  <si>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</si>
  <si>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</si>
  <si>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</si>
  <si>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</si>
  <si>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</si>
  <si>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</si>
  <si>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</si>
  <si>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</si>
  <si>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</si>
  <si>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</si>
  <si>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</si>
  <si>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</si>
  <si>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</si>
  <si>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</si>
  <si>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</si>
  <si>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</si>
  <si>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</si>
  <si>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</si>
  <si>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</si>
  <si>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</si>
  <si>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</si>
  <si>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</si>
  <si>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</si>
  <si>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</si>
  <si>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</si>
  <si>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</si>
  <si>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</si>
  <si>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</si>
  <si>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</si>
  <si>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</si>
  <si>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</si>
  <si>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</si>
  <si>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</si>
  <si>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</si>
  <si>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</si>
  <si>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</si>
  <si>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</si>
  <si>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</si>
  <si>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</si>
  <si>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</si>
  <si>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</si>
  <si>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</si>
  <si>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</si>
  <si>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</si>
  <si>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</si>
  <si>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</si>
  <si>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</si>
  <si>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</si>
  <si>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</si>
  <si>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</si>
  <si>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</si>
  <si>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</si>
  <si>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</si>
  <si>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</si>
  <si>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</si>
  <si>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</si>
  <si>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</si>
  <si>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</si>
  <si>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</si>
  <si>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</si>
  <si>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</si>
  <si>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</si>
  <si>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</si>
  <si>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</si>
  <si>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</si>
  <si>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</si>
  <si>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</si>
  <si>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</si>
  <si>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</si>
  <si>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</si>
  <si>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</si>
  <si>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</si>
  <si>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</si>
  <si>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</si>
  <si>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</si>
  <si>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</si>
  <si>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</si>
  <si>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</si>
  <si>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</si>
  <si>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</si>
  <si>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</si>
  <si>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</si>
  <si>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</si>
  <si>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</si>
  <si>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</si>
  <si>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</si>
  <si>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</si>
  <si>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</si>
  <si>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</si>
  <si>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</si>
  <si>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</si>
  <si>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</si>
  <si>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</si>
  <si>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</si>
  <si>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</si>
  <si>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</si>
  <si>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</si>
  <si>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</si>
  <si>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</si>
  <si>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</si>
  <si>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</si>
  <si>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</si>
  <si>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</si>
  <si>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</si>
  <si>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</si>
  <si>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</si>
  <si>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</si>
  <si>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</si>
  <si>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</si>
  <si>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</si>
  <si>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</si>
  <si>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</si>
  <si>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</si>
  <si>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</si>
  <si>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</si>
  <si>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</si>
  <si>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</si>
  <si>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</si>
  <si>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</si>
  <si>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</si>
  <si>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</si>
  <si>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</si>
  <si>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</si>
  <si>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</si>
  <si>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</si>
  <si>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</si>
  <si>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</si>
  <si>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</si>
  <si>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</si>
  <si>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</si>
  <si>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</si>
  <si>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</si>
  <si>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</si>
  <si>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</si>
  <si>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</si>
  <si>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</si>
  <si>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</si>
  <si>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</si>
  <si>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</si>
  <si>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</si>
  <si>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</si>
  <si>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</si>
  <si>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</si>
  <si>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</si>
  <si>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</si>
  <si>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</si>
  <si>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</si>
  <si>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</si>
  <si>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</si>
  <si>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</si>
  <si>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</si>
  <si>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</si>
  <si>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</si>
  <si>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</si>
  <si>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</si>
  <si>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</si>
  <si>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</si>
  <si>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</si>
  <si>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</si>
  <si>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</si>
  <si>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</si>
  <si>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</si>
  <si>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</si>
  <si>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</si>
  <si>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</si>
  <si>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</si>
  <si>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</si>
  <si>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</si>
  <si>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</si>
  <si>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</si>
  <si>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</si>
  <si>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</si>
  <si>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</si>
  <si>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</si>
  <si>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</si>
  <si>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</si>
  <si>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</si>
  <si>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</si>
  <si>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</si>
  <si>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</si>
  <si>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</si>
  <si>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</si>
  <si>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</si>
  <si>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</si>
  <si>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</si>
  <si>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</si>
  <si>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</si>
  <si>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</si>
  <si>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</si>
  <si>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</si>
  <si>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</si>
  <si>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</si>
  <si>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</si>
  <si>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</si>
  <si>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</si>
  <si>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</si>
  <si>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</si>
  <si>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</si>
  <si>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</si>
  <si>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</si>
  <si>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</si>
  <si>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</si>
  <si>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</si>
  <si>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</si>
  <si>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</si>
  <si>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</si>
  <si>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</si>
  <si>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</si>
  <si>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</si>
  <si>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</si>
  <si>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</si>
  <si>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</si>
  <si>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</si>
  <si>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</si>
  <si>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</si>
  <si>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</si>
  <si>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</si>
  <si>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</si>
  <si>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</si>
  <si>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</si>
  <si>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</si>
  <si>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</si>
  <si>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</si>
  <si>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</si>
  <si>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</si>
  <si>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</si>
  <si>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</si>
  <si>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</si>
  <si>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</si>
  <si>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</si>
  <si>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</si>
  <si>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</si>
  <si>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</si>
  <si>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</si>
  <si>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</si>
  <si>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</si>
  <si>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</si>
  <si>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</si>
  <si>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</si>
  <si>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</si>
  <si>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</si>
  <si>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</si>
  <si>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</si>
  <si>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</si>
  <si>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</si>
  <si>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</si>
  <si>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</si>
  <si>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</si>
  <si>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</si>
  <si>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</si>
  <si>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</si>
  <si>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</si>
  <si>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</si>
  <si>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</si>
  <si>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</si>
  <si>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</si>
  <si>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</si>
  <si>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</si>
  <si>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</si>
  <si>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</si>
  <si>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</si>
  <si>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</si>
  <si>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</si>
  <si>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</si>
  <si>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</si>
  <si>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</si>
  <si>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</si>
  <si>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</si>
  <si>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</si>
  <si>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</si>
  <si>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</si>
  <si>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</si>
  <si>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</si>
  <si>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</si>
  <si>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</si>
  <si>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</si>
  <si>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</si>
  <si>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</si>
  <si>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</si>
  <si>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</si>
  <si>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</si>
  <si>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</si>
  <si>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</si>
  <si>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</si>
  <si>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</si>
  <si>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</si>
  <si>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</si>
  <si>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</si>
  <si>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</si>
  <si>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</si>
  <si>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</si>
  <si>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</si>
  <si>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</si>
  <si>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</si>
  <si>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</si>
  <si>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</si>
  <si>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</si>
  <si>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</si>
  <si>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</si>
  <si>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</si>
  <si>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</si>
  <si>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</si>
  <si>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</si>
  <si>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</si>
  <si>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</si>
  <si>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</si>
  <si>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</si>
  <si>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</si>
  <si>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</si>
  <si>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</si>
  <si>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</si>
  <si>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</si>
  <si>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</si>
  <si>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</si>
  <si>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</si>
  <si>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</si>
  <si>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</si>
  <si>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</si>
  <si>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</si>
  <si>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</si>
  <si>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</si>
  <si>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</si>
  <si>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</si>
  <si>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</si>
  <si>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</si>
  <si>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</si>
  <si>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</si>
  <si>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</si>
  <si>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</si>
  <si>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</si>
  <si>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</si>
  <si>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</si>
  <si>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</si>
  <si>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</si>
  <si>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</si>
  <si>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</si>
  <si>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</si>
  <si>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</si>
  <si>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</si>
  <si>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</si>
  <si>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</si>
  <si>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</si>
  <si>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</si>
  <si>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</si>
  <si>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</si>
  <si>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</si>
  <si>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</si>
  <si>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</si>
  <si>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</si>
  <si>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</si>
  <si>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</si>
  <si>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</si>
  <si>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</si>
  <si>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</si>
  <si>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</si>
  <si>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</si>
  <si>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</si>
  <si>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</si>
  <si>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</si>
  <si>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</si>
  <si>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</si>
  <si>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</si>
  <si>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</si>
  <si>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</si>
  <si>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</si>
  <si>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</si>
  <si>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</si>
  <si>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</si>
  <si>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</si>
  <si>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</si>
  <si>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</si>
  <si>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</si>
  <si>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</si>
  <si>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</si>
  <si>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</si>
  <si>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</si>
  <si>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</si>
  <si>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</si>
  <si>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</si>
  <si>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</si>
  <si>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</si>
  <si>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</si>
  <si>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</si>
  <si>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</si>
  <si>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</si>
  <si>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</si>
  <si>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</si>
  <si>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</si>
  <si>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</si>
  <si>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</si>
  <si>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</si>
  <si>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</si>
  <si>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</si>
  <si>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</si>
  <si>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</si>
  <si>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</si>
  <si>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</si>
  <si>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</si>
  <si>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</si>
  <si>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</si>
  <si>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</si>
  <si>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</si>
  <si>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</si>
  <si>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</si>
  <si>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</si>
  <si>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</si>
  <si>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</si>
  <si>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</si>
  <si>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</si>
  <si>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</si>
  <si>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</si>
  <si>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</si>
  <si>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</si>
  <si>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</si>
  <si>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</si>
  <si>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</si>
  <si>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</si>
  <si>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</si>
  <si>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</si>
  <si>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</si>
  <si>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</si>
  <si>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</si>
  <si>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</si>
  <si>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</si>
  <si>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</si>
  <si>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</si>
  <si>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</si>
  <si>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</si>
  <si>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</si>
  <si>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</si>
  <si>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</si>
  <si>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</si>
  <si>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</si>
  <si>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</si>
  <si>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</si>
  <si>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</si>
  <si>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</si>
  <si>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</si>
  <si>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</si>
  <si>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</si>
  <si>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</si>
  <si>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</si>
  <si>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</si>
  <si>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</si>
  <si>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</si>
  <si>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</si>
  <si>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</si>
  <si>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</si>
  <si>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</si>
  <si>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</si>
  <si>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</si>
  <si>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</si>
  <si>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</si>
  <si>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</si>
  <si>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</si>
  <si>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</si>
  <si>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</si>
  <si>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</si>
  <si>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</si>
  <si>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</si>
  <si>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</si>
  <si>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</si>
  <si>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</si>
  <si>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</si>
  <si>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</si>
  <si>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</si>
  <si>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</si>
  <si>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</si>
  <si>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</si>
  <si>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</si>
  <si>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</si>
  <si>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</si>
  <si>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</si>
  <si>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</si>
  <si>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</si>
  <si>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</si>
  <si>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</si>
  <si>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</si>
  <si>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</si>
  <si>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</si>
  <si>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</si>
  <si>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</si>
  <si>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</si>
  <si>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</si>
  <si>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</si>
  <si>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</si>
  <si>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</si>
  <si>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</si>
  <si>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</si>
  <si>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</si>
  <si>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</si>
  <si>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</si>
  <si>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</si>
  <si>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</si>
  <si>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</si>
  <si>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</si>
  <si>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</si>
  <si>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</si>
  <si>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</si>
  <si>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</si>
  <si>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</si>
  <si>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</si>
  <si>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</si>
  <si>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</si>
  <si>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</si>
  <si>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</si>
  <si>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</si>
  <si>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</si>
  <si>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</si>
  <si>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</si>
  <si>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</si>
  <si>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</si>
  <si>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</si>
  <si>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</si>
  <si>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</si>
  <si>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</si>
  <si>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</si>
  <si>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</si>
  <si>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</si>
  <si>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</si>
  <si>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</si>
  <si>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</si>
  <si>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</si>
  <si>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</si>
  <si>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</si>
  <si>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</si>
  <si>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</si>
  <si>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</si>
  <si>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</si>
  <si>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</si>
  <si>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</si>
  <si>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</si>
  <si>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</si>
  <si>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</si>
  <si>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</si>
  <si>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</si>
  <si>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</si>
  <si>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</si>
  <si>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</si>
  <si>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</si>
  <si>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</si>
  <si>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</si>
  <si>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</si>
  <si>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</si>
  <si>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</si>
  <si>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</si>
  <si>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</si>
  <si>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</si>
  <si>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</si>
  <si>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</si>
  <si>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</si>
  <si>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</si>
  <si>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</si>
  <si>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</si>
  <si>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</si>
  <si>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</si>
  <si>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</si>
  <si>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</si>
  <si>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</si>
  <si>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</si>
  <si>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</si>
  <si>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</si>
  <si>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</si>
  <si>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</si>
  <si>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</si>
  <si>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</si>
  <si>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</si>
  <si>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</si>
  <si>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</si>
  <si>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</si>
  <si>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</si>
  <si>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</si>
  <si>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</si>
  <si>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</si>
  <si>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</si>
  <si>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</si>
  <si>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</si>
  <si>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</si>
  <si>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</si>
  <si>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</si>
  <si>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</si>
  <si>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</si>
  <si>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</si>
  <si>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</si>
  <si>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</si>
  <si>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</si>
  <si>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</si>
  <si>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</si>
  <si>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</si>
  <si>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</si>
  <si>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</si>
  <si>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</si>
  <si>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</si>
  <si>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</si>
  <si>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</si>
  <si>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</si>
  <si>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</si>
  <si>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</si>
  <si>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</si>
  <si>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</si>
  <si>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</si>
  <si>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</si>
  <si>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</si>
  <si>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</si>
  <si>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</si>
  <si>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</si>
  <si>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</si>
  <si>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</si>
  <si>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</si>
  <si>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</si>
  <si>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</si>
  <si>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</si>
  <si>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</si>
  <si>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</si>
  <si>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</si>
  <si>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</si>
  <si>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</si>
  <si>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</si>
  <si>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</si>
  <si>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</si>
  <si>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</si>
  <si>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</si>
  <si>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</si>
  <si>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</si>
  <si>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</si>
  <si>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</si>
  <si>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</si>
  <si>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</si>
  <si>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</si>
  <si>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</si>
  <si>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</si>
  <si>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</si>
  <si>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</si>
  <si>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</si>
  <si>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</si>
  <si>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</si>
  <si>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</si>
  <si>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</si>
  <si>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</si>
  <si>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</si>
  <si>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</si>
  <si>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</si>
  <si>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</si>
  <si>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</si>
  <si>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</si>
  <si>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</si>
  <si>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</si>
  <si>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</si>
  <si>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</si>
  <si>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</si>
  <si>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</si>
  <si>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</si>
  <si>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</si>
  <si>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</si>
  <si>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</si>
  <si>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</si>
  <si>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</si>
  <si>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</si>
  <si>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</si>
  <si>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</si>
  <si>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</si>
  <si>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</si>
  <si>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</si>
  <si>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</si>
  <si>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</si>
  <si>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</si>
  <si>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</si>
  <si>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</si>
  <si>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</si>
  <si>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</si>
  <si>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</si>
  <si>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</si>
  <si>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</si>
  <si>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</si>
  <si>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</si>
  <si>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</si>
  <si>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</si>
  <si>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</si>
  <si>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</si>
  <si>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</si>
  <si>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</si>
  <si>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</si>
  <si>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</si>
  <si>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</si>
  <si>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</si>
  <si>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</si>
  <si>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</si>
  <si>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</si>
  <si>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</si>
  <si>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</si>
  <si>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</si>
  <si>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</si>
  <si>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</si>
  <si>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</si>
  <si>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</si>
  <si>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</si>
  <si>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</si>
  <si>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</si>
  <si>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</si>
  <si>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</si>
  <si>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</si>
  <si>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</si>
  <si>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</si>
  <si>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</si>
  <si>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</si>
  <si>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</si>
  <si>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</si>
  <si>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</si>
  <si>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</si>
  <si>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</si>
  <si>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</si>
  <si>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</si>
  <si>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</si>
  <si>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</si>
  <si>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</si>
  <si>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</si>
  <si>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</si>
  <si>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</si>
  <si>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</si>
  <si>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</si>
  <si>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</si>
  <si>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</si>
  <si>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</si>
  <si>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</si>
  <si>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</si>
  <si>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</si>
  <si>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</si>
  <si>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</si>
  <si>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</si>
  <si>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</si>
  <si>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</si>
  <si>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</si>
  <si>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</si>
  <si>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</si>
  <si>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</si>
  <si>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</si>
  <si>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</si>
  <si>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</si>
  <si>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</si>
  <si>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</si>
  <si>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</si>
  <si>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</si>
  <si>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</si>
  <si>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</si>
  <si>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</si>
  <si>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</si>
  <si>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</si>
  <si>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</si>
  <si>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</si>
  <si>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</si>
  <si>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</si>
  <si>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</si>
  <si>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</si>
  <si>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</si>
  <si>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</si>
  <si>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</si>
  <si>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</si>
  <si>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</si>
  <si>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</si>
  <si>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</si>
  <si>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</si>
  <si>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</si>
  <si>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</si>
  <si>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</si>
  <si>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</si>
  <si>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</si>
  <si>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</si>
  <si>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</si>
  <si>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</si>
  <si>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</si>
  <si>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</si>
  <si>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</si>
  <si>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</si>
  <si>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</si>
  <si>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</si>
  <si>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</si>
  <si>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</si>
  <si>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</si>
  <si>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</si>
  <si>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</si>
  <si>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</si>
  <si>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</si>
  <si>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</si>
  <si>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</si>
  <si>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</si>
  <si>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</si>
  <si>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</si>
  <si>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</si>
  <si>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</si>
  <si>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</si>
  <si>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</si>
  <si>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</si>
  <si>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</si>
  <si>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</si>
  <si>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</si>
  <si>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</si>
  <si>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</si>
  <si>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</si>
  <si>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</si>
  <si>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</si>
  <si>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</si>
  <si>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</si>
  <si>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</si>
  <si>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</si>
  <si>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</si>
  <si>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</si>
  <si>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</si>
  <si>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</si>
  <si>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</si>
  <si>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</si>
  <si>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</si>
  <si>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</si>
  <si>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</si>
  <si>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</si>
  <si>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</si>
  <si>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</si>
  <si>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</si>
  <si>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</si>
  <si>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</si>
  <si>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</si>
  <si>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</si>
  <si>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</si>
  <si>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</si>
  <si>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</si>
  <si>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</si>
  <si>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</si>
  <si>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</si>
  <si>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</si>
  <si>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</si>
  <si>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</si>
  <si>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</si>
  <si>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</si>
  <si>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</si>
  <si>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</si>
  <si>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</si>
  <si>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</si>
  <si>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</si>
  <si>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</si>
  <si>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</si>
  <si>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</si>
  <si>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</si>
  <si>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</si>
  <si>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</si>
  <si>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</si>
  <si>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</si>
  <si>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</si>
  <si>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</si>
  <si>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</si>
  <si>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</si>
  <si>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</si>
  <si>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</si>
  <si>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</si>
  <si>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</si>
  <si>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</si>
  <si>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</si>
  <si>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</si>
  <si>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</si>
  <si>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</si>
  <si>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</si>
  <si>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</si>
  <si>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</si>
  <si>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</si>
  <si>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</si>
  <si>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</si>
  <si>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</si>
  <si>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</si>
  <si>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</si>
  <si>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</si>
  <si>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</si>
  <si>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</si>
  <si>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</si>
  <si>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</si>
  <si>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</si>
  <si>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</si>
  <si>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</si>
  <si>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</si>
  <si>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</si>
  <si>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</si>
  <si>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</si>
  <si>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</si>
  <si>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</si>
  <si>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</si>
  <si>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</si>
  <si>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</si>
  <si>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</si>
  <si>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</si>
  <si>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</si>
  <si>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</si>
  <si>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</si>
  <si>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</si>
  <si>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</si>
  <si>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</si>
  <si>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</si>
  <si>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</si>
  <si>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</si>
  <si>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</si>
  <si>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</si>
  <si>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</si>
  <si>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</si>
  <si>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</si>
  <si>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</si>
  <si>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</si>
  <si>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</si>
  <si>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</si>
  <si>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</si>
  <si>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</si>
  <si>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</si>
  <si>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</si>
  <si>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</si>
  <si>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</si>
  <si>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</si>
  <si>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</si>
  <si>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</si>
  <si>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</si>
  <si>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</si>
  <si>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</si>
  <si>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</si>
  <si>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</si>
  <si>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</si>
  <si>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</si>
  <si>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</si>
  <si>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</si>
  <si>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</si>
  <si>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</si>
  <si>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</si>
  <si>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</si>
  <si>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</si>
  <si>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</si>
  <si>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</si>
  <si>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</si>
  <si>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</si>
  <si>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</si>
  <si>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</si>
  <si>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</si>
  <si>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</si>
  <si>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</si>
  <si>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</si>
  <si>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</si>
  <si>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</si>
  <si>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</si>
  <si>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</si>
  <si>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</si>
  <si>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</si>
  <si>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</si>
  <si>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</si>
  <si>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</si>
  <si>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</si>
  <si>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</si>
  <si>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</si>
  <si>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</si>
  <si>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</si>
  <si>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</si>
  <si>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</si>
  <si>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</si>
  <si>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</si>
  <si>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</si>
  <si>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</si>
  <si>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</si>
  <si>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</si>
  <si>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</si>
  <si>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</si>
  <si>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</si>
  <si>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</si>
  <si>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</si>
  <si>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</si>
  <si>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</si>
  <si>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</si>
  <si>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</si>
  <si>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</si>
  <si>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</si>
  <si>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</si>
  <si>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</si>
  <si>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</si>
  <si>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</si>
  <si>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</si>
  <si>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</si>
  <si>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</si>
  <si>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</si>
  <si>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</si>
  <si>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</si>
  <si>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</si>
  <si>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</si>
  <si>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</si>
  <si>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</si>
  <si>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</si>
  <si>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</si>
  <si>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</si>
  <si>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</si>
  <si>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</si>
  <si>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</si>
  <si>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</si>
  <si>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</si>
  <si>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</si>
  <si>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</si>
  <si>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</si>
  <si>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</si>
  <si>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</si>
  <si>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</si>
  <si>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</si>
  <si>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</si>
  <si>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</si>
  <si>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</si>
  <si>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</si>
  <si>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</si>
  <si>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</si>
  <si>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</si>
  <si>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</si>
  <si>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</si>
  <si>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</si>
  <si>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</si>
  <si>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</si>
  <si>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</si>
  <si>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</si>
  <si>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</si>
  <si>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</si>
  <si>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</si>
  <si>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</si>
  <si>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</si>
  <si>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</si>
  <si>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</si>
  <si>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</si>
  <si>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</si>
  <si>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</si>
  <si>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</si>
  <si>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</si>
  <si>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</si>
  <si>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</si>
  <si>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</si>
  <si>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</si>
  <si>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</si>
  <si>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</si>
  <si>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</si>
  <si>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</si>
  <si>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</si>
  <si>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</si>
  <si>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</si>
  <si>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</si>
  <si>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</si>
  <si>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</si>
  <si>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</si>
  <si>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</si>
  <si>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</si>
  <si>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</si>
  <si>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</si>
  <si>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</si>
  <si>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</si>
  <si>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</si>
  <si>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</si>
  <si>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</si>
  <si>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</si>
  <si>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</si>
  <si>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</si>
  <si>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</si>
  <si>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</si>
  <si>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</si>
  <si>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</si>
  <si>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</si>
  <si>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</si>
  <si>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</si>
  <si>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</si>
  <si>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</si>
  <si>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</si>
  <si>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</si>
  <si>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</si>
  <si>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</si>
  <si>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</si>
  <si>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</si>
  <si>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</si>
  <si>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</si>
  <si>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</si>
  <si>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</si>
  <si>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</si>
  <si>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</si>
  <si>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</si>
  <si>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</si>
  <si>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</si>
  <si>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</si>
  <si>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</si>
  <si>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</si>
  <si>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</si>
  <si>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</si>
  <si>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</si>
  <si>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</si>
  <si>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</si>
  <si>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</si>
  <si>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</si>
  <si>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</si>
  <si>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</si>
  <si>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</si>
  <si>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</si>
  <si>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</si>
  <si>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</si>
  <si>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</si>
  <si>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</si>
  <si>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</si>
  <si>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</si>
  <si>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</si>
  <si>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</si>
  <si>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</si>
  <si>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</si>
  <si>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</si>
  <si>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</si>
  <si>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</si>
  <si>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</si>
  <si>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</si>
  <si>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</si>
  <si>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</si>
  <si>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</si>
  <si>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</si>
  <si>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</si>
  <si>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</si>
  <si>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</si>
  <si>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</si>
  <si>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</si>
  <si>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</si>
  <si>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</si>
  <si>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</si>
  <si>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</si>
  <si>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</si>
  <si>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</si>
  <si>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</si>
  <si>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</si>
  <si>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</si>
  <si>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</si>
  <si>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</si>
  <si>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</si>
  <si>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</si>
  <si>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</si>
  <si>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</si>
  <si>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</si>
  <si>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</si>
  <si>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</si>
  <si>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</si>
  <si>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</si>
  <si>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</si>
  <si>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</si>
  <si>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</si>
  <si>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</si>
  <si>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</si>
  <si>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</si>
  <si>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</si>
  <si>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</si>
  <si>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</si>
  <si>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</si>
  <si>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</si>
  <si>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</si>
  <si>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</si>
  <si>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</si>
  <si>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</si>
  <si>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</si>
  <si>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</si>
  <si>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</si>
  <si>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</si>
  <si>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</si>
  <si>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</si>
  <si>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</si>
  <si>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</si>
  <si>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</si>
  <si>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</si>
  <si>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</si>
  <si>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</si>
  <si>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</si>
  <si>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</si>
  <si>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</si>
  <si>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</si>
  <si>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</si>
  <si>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</si>
  <si>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</si>
  <si>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</si>
  <si>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</si>
  <si>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</si>
  <si>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</si>
  <si>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</si>
  <si>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</si>
  <si>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</si>
  <si>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</si>
  <si>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</si>
  <si>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</si>
  <si>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</si>
  <si>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</si>
  <si>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</si>
  <si>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</si>
  <si>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</si>
  <si>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</si>
  <si>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</si>
  <si>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</si>
  <si>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</si>
  <si>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</si>
  <si>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</si>
  <si>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</si>
  <si>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</si>
  <si>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</si>
  <si>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</si>
  <si>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</si>
  <si>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</si>
  <si>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</si>
  <si>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</si>
  <si>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</si>
  <si>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</si>
  <si>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</si>
  <si>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</si>
  <si>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</si>
  <si>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</si>
  <si>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</si>
  <si>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</si>
  <si>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</si>
  <si>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</si>
  <si>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</si>
  <si>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</si>
  <si>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</si>
  <si>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</si>
  <si>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</si>
  <si>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</si>
  <si>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</si>
  <si>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</si>
  <si>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</si>
  <si>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</si>
  <si>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</si>
  <si>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</si>
  <si>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</si>
  <si>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</si>
  <si>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</si>
  <si>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</si>
  <si>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</si>
  <si>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</si>
  <si>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</si>
  <si>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</si>
  <si>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</si>
  <si>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</si>
  <si>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</si>
  <si>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</si>
  <si>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</si>
  <si>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</si>
  <si>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</si>
  <si>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</si>
  <si>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</si>
  <si>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</si>
  <si>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</si>
  <si>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</si>
  <si>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</si>
  <si>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</si>
  <si>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</si>
  <si>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</si>
  <si>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</si>
  <si>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</si>
  <si>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</si>
  <si>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</si>
  <si>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</si>
  <si>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</si>
  <si>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</si>
  <si>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</si>
  <si>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</si>
  <si>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</si>
  <si>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</si>
  <si>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</si>
  <si>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</si>
  <si>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</si>
  <si>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</si>
  <si>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</si>
  <si>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</si>
  <si>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</si>
  <si>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</si>
  <si>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</si>
  <si>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</si>
  <si>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</si>
  <si>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</si>
  <si>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</si>
  <si>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</si>
  <si>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</si>
  <si>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</si>
  <si>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</si>
  <si>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</si>
  <si>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</si>
  <si>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</si>
  <si>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</si>
  <si>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</si>
  <si>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</si>
  <si>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</si>
  <si>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</si>
  <si>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</si>
  <si>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</si>
  <si>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</si>
  <si>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</si>
  <si>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</si>
  <si>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</si>
  <si>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</si>
  <si>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</si>
  <si>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</si>
  <si>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</si>
  <si>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</si>
  <si>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</si>
  <si>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</si>
  <si>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</si>
  <si>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</si>
  <si>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</si>
  <si>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</si>
  <si>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</si>
  <si>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</si>
  <si>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</si>
  <si>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</si>
  <si>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</si>
  <si>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</si>
  <si>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</si>
  <si>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</si>
  <si>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</si>
  <si>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</si>
  <si>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</si>
  <si>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</si>
  <si>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</si>
  <si>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</si>
  <si>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</si>
  <si>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</si>
  <si>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</si>
  <si>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</si>
  <si>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</si>
  <si>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</si>
  <si>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</si>
  <si>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</si>
  <si>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</si>
  <si>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</si>
  <si>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</si>
  <si>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</si>
  <si>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</si>
  <si>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</si>
  <si>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</si>
  <si>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</si>
  <si>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</si>
  <si>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</si>
  <si>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</si>
  <si>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</si>
  <si>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</si>
  <si>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</si>
  <si>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</si>
  <si>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</si>
  <si>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</si>
  <si>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</si>
  <si>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</si>
  <si>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</si>
  <si>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</si>
  <si>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</si>
  <si>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</si>
  <si>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</si>
  <si>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</si>
  <si>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</si>
  <si>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</si>
  <si>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</si>
  <si>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</si>
  <si>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</si>
  <si>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</si>
  <si>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</si>
  <si>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</si>
  <si>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</si>
  <si>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</si>
  <si>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</si>
  <si>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</si>
  <si>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</si>
  <si>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</si>
  <si>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</si>
  <si>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</si>
  <si>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</si>
  <si>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</si>
  <si>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</si>
  <si>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</si>
  <si>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</si>
  <si>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</si>
  <si>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</si>
  <si>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</si>
  <si>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</si>
  <si>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</si>
  <si>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</si>
  <si>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</si>
  <si>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</si>
  <si>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</si>
  <si>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</si>
  <si>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</si>
  <si>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</si>
  <si>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</si>
  <si>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</si>
  <si>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</si>
  <si>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</si>
  <si>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</si>
  <si>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</si>
  <si>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</si>
  <si>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</si>
  <si>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</si>
  <si>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</si>
  <si>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</si>
  <si>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</si>
  <si>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</si>
  <si>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</si>
  <si>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</si>
  <si>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</si>
  <si>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</si>
  <si>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</si>
  <si>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</si>
  <si>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</si>
  <si>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</si>
  <si>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</si>
  <si>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</si>
  <si>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</si>
  <si>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</si>
  <si>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</si>
  <si>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</si>
  <si>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</si>
  <si>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</si>
  <si>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</si>
  <si>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</si>
  <si>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</si>
  <si>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</si>
  <si>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</si>
  <si>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</si>
  <si>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</si>
  <si>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</si>
  <si>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</si>
  <si>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</si>
  <si>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</si>
  <si>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</si>
  <si>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</si>
  <si>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</si>
  <si>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</si>
  <si>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</si>
  <si>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</si>
  <si>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</si>
  <si>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</si>
  <si>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</si>
  <si>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</si>
  <si>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</si>
  <si>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</si>
  <si>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</si>
  <si>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</si>
  <si>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</si>
  <si>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</si>
  <si>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</si>
  <si>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</si>
  <si>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</si>
  <si>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</si>
  <si>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</si>
  <si>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</si>
  <si>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</si>
  <si>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</si>
  <si>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</si>
  <si>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</si>
  <si>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</si>
  <si>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</si>
  <si>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</si>
  <si>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</si>
  <si>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</si>
  <si>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</si>
  <si>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</si>
  <si>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</si>
  <si>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</si>
  <si>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</si>
  <si>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</si>
  <si>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</si>
  <si>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</si>
  <si>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</si>
  <si>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</si>
  <si>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</si>
  <si>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</si>
  <si>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</si>
  <si>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</si>
  <si>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</si>
  <si>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</si>
  <si>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</si>
  <si>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</si>
  <si>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</si>
  <si>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</si>
  <si>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</si>
  <si>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</si>
  <si>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</si>
  <si>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</si>
  <si>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</si>
  <si>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</si>
  <si>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</si>
  <si>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</si>
  <si>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</si>
  <si>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</si>
  <si>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</si>
  <si>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</si>
  <si>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</si>
  <si>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</si>
  <si>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</si>
  <si>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</si>
  <si>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</si>
  <si>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</si>
  <si>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</si>
  <si>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</si>
  <si>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</si>
  <si>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</si>
  <si>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</si>
  <si>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</si>
  <si>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</si>
  <si>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</si>
  <si>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</si>
  <si>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</si>
  <si>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</si>
  <si>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</si>
  <si>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</si>
  <si>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</si>
  <si>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</si>
  <si>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</si>
  <si>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</si>
  <si>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</si>
  <si>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</si>
  <si>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</si>
  <si>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</si>
  <si>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</si>
  <si>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</si>
  <si>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</si>
  <si>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</si>
  <si>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</si>
  <si>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</si>
  <si>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</si>
  <si>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</si>
  <si>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</si>
  <si>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</si>
  <si>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</si>
  <si>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</si>
  <si>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</si>
  <si>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</si>
  <si>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</si>
  <si>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</si>
  <si>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</si>
  <si>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</si>
  <si>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</si>
  <si>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</si>
  <si>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</si>
  <si>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</si>
  <si>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</si>
  <si>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</si>
  <si>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</si>
  <si>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</si>
  <si>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</si>
  <si>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</si>
  <si>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</si>
  <si>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</si>
  <si>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</si>
  <si>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</si>
  <si>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</si>
  <si>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</si>
  <si>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</si>
  <si>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</si>
  <si>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</si>
  <si>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</si>
  <si>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</si>
  <si>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</si>
  <si>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</si>
  <si>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</si>
  <si>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</si>
  <si>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</si>
  <si>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</si>
  <si>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</si>
  <si>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</si>
  <si>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</si>
  <si>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</si>
  <si>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</si>
  <si>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</si>
  <si>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</si>
  <si>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</si>
  <si>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</si>
  <si>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</si>
  <si>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</si>
  <si>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</si>
  <si>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</si>
  <si>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</si>
  <si>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</si>
  <si>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</si>
  <si>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</si>
  <si>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</si>
  <si>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</si>
  <si>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</si>
  <si>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</si>
  <si>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</si>
  <si>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</si>
  <si>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</si>
  <si>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</si>
  <si>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</si>
  <si>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</si>
  <si>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</si>
  <si>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</si>
  <si>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</si>
  <si>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</si>
  <si>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</si>
  <si>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</si>
  <si>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</si>
  <si>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</si>
  <si>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</si>
  <si>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</si>
  <si>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</si>
  <si>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</si>
  <si>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</si>
  <si>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</si>
  <si>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</si>
  <si>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</si>
  <si>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</si>
  <si>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</si>
  <si>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</si>
  <si>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</si>
  <si>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</si>
  <si>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</si>
  <si>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</si>
  <si>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</si>
  <si>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</si>
  <si>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</si>
  <si>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</si>
  <si>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</si>
  <si>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</si>
  <si>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</si>
  <si>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</si>
  <si>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</si>
  <si>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</si>
  <si>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</si>
  <si>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</si>
  <si>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</si>
  <si>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</si>
  <si>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</si>
  <si>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</si>
  <si>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</si>
  <si>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</si>
  <si>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</si>
  <si>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</si>
  <si>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</si>
  <si>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</si>
  <si>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</si>
  <si>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</si>
  <si>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</si>
  <si>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</si>
  <si>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</si>
  <si>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</si>
  <si>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</si>
  <si>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</si>
  <si>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</si>
  <si>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</si>
  <si>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</si>
  <si>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</si>
  <si>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</si>
  <si>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</si>
  <si>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</si>
  <si>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</si>
  <si>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</si>
  <si>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</si>
  <si>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</si>
  <si>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</si>
  <si>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</si>
  <si>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</si>
  <si>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</si>
  <si>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</si>
  <si>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</si>
  <si>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</si>
  <si>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</si>
  <si>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</si>
  <si>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</si>
  <si>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</si>
  <si>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</si>
  <si>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</si>
  <si>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</si>
  <si>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</si>
  <si>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</si>
  <si>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</si>
  <si>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</si>
  <si>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</si>
  <si>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</si>
  <si>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</si>
  <si>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</si>
  <si>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</si>
  <si>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</si>
  <si>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</si>
  <si>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</si>
  <si>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</si>
  <si>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</si>
  <si>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</si>
  <si>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</si>
  <si>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</si>
  <si>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</si>
  <si>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</si>
  <si>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</si>
  <si>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</si>
  <si>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</si>
  <si>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</si>
  <si>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</si>
  <si>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</si>
  <si>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</si>
  <si>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</si>
  <si>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</si>
  <si>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</si>
  <si>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</si>
  <si>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</si>
  <si>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</si>
  <si>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</si>
  <si>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</si>
  <si>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</si>
  <si>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</si>
  <si>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</si>
  <si>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</si>
  <si>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</si>
  <si>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</si>
  <si>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</si>
  <si>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</si>
  <si>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</si>
  <si>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</si>
  <si>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</si>
  <si>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</si>
  <si>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</si>
  <si>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</si>
  <si>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</si>
  <si>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</si>
  <si>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</si>
  <si>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</si>
  <si>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</si>
  <si>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</si>
  <si>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</si>
  <si>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</si>
  <si>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</si>
  <si>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</si>
  <si>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</si>
  <si>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</si>
  <si>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</si>
  <si>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</si>
  <si>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</si>
  <si>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</si>
  <si>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</si>
  <si>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</si>
  <si>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</si>
  <si>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</si>
  <si>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</si>
  <si>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</si>
  <si>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</si>
  <si>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</si>
  <si>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</si>
  <si>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</si>
  <si>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</si>
  <si>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</si>
  <si>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</si>
  <si>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</si>
  <si>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</si>
  <si>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</si>
  <si>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</si>
  <si>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</si>
  <si>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</si>
  <si>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</si>
  <si>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</si>
  <si>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</si>
  <si>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</si>
  <si>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</si>
  <si>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</si>
  <si>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</si>
  <si>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</si>
  <si>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</si>
  <si>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</si>
  <si>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</si>
  <si>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</si>
  <si>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</si>
  <si>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</si>
  <si>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</si>
  <si>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</si>
  <si>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</si>
  <si>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</si>
  <si>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</si>
  <si>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</si>
  <si>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</si>
  <si>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</si>
  <si>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</si>
  <si>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</si>
  <si>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</si>
  <si>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</si>
  <si>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</si>
  <si>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</si>
  <si>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</si>
  <si>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</si>
  <si>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</si>
  <si>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</si>
  <si>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</si>
  <si>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</si>
  <si>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</si>
  <si>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</si>
  <si>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</si>
  <si>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</si>
  <si>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</si>
  <si>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</si>
  <si>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</si>
  <si>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</si>
  <si>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</si>
  <si>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</si>
  <si>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</si>
  <si>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</si>
  <si>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</si>
  <si>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</si>
  <si>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</si>
  <si>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</si>
  <si>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</si>
  <si>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</si>
  <si>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</si>
  <si>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</si>
  <si>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</si>
  <si>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</si>
  <si>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</si>
  <si>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</si>
  <si>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</si>
  <si>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</si>
  <si>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</si>
  <si>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</si>
  <si>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</si>
  <si>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</si>
  <si>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</si>
  <si>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</si>
  <si>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</si>
  <si>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</si>
  <si>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</si>
  <si>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</si>
  <si>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</si>
  <si>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</si>
  <si>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</si>
  <si>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</si>
  <si>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</si>
  <si>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</si>
  <si>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</si>
  <si>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</si>
  <si>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</si>
  <si>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</si>
  <si>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</si>
  <si>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</si>
  <si>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</si>
  <si>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</si>
  <si>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</si>
  <si>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</si>
  <si>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</si>
  <si>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</si>
  <si>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</si>
  <si>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</si>
  <si>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</si>
  <si>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</si>
  <si>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</si>
  <si>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</si>
  <si>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</si>
  <si>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</si>
  <si>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</si>
  <si>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</si>
  <si>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</si>
  <si>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</si>
  <si>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</si>
  <si>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</si>
  <si>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</si>
  <si>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</si>
  <si>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</si>
  <si>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</si>
  <si>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</si>
  <si>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</si>
  <si>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</si>
  <si>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</si>
  <si>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</si>
  <si>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</si>
  <si>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</si>
  <si>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</si>
  <si>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</si>
  <si>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</si>
  <si>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</si>
  <si>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</si>
  <si>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</si>
  <si>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</si>
  <si>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</si>
  <si>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</si>
  <si>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</si>
  <si>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</si>
  <si>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</si>
  <si>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</si>
  <si>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</si>
  <si>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</si>
  <si>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</si>
  <si>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</si>
  <si>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</si>
  <si>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</si>
  <si>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</si>
  <si>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</si>
  <si>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</si>
  <si>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</si>
  <si>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</si>
  <si>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</si>
  <si>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</si>
  <si>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</si>
  <si>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</si>
  <si>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</si>
  <si>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</si>
  <si>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</si>
  <si>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</si>
  <si>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</si>
  <si>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</si>
  <si>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</si>
  <si>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</si>
  <si>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</si>
  <si>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</si>
  <si>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</si>
  <si>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</si>
  <si>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</si>
  <si>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</si>
  <si>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</si>
  <si>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</si>
  <si>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</si>
  <si>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</si>
  <si>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</si>
  <si>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</si>
  <si>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</si>
  <si>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</si>
  <si>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</si>
  <si>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</si>
  <si>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</si>
  <si>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</si>
  <si>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</si>
  <si>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</si>
  <si>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</si>
  <si>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</si>
  <si>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</si>
  <si>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</si>
  <si>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</si>
  <si>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</si>
  <si>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</si>
  <si>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</si>
  <si>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</si>
  <si>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</si>
  <si>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</si>
  <si>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</si>
  <si>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</si>
  <si>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</si>
  <si>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</si>
  <si>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</si>
  <si>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</si>
  <si>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</si>
  <si>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</si>
  <si>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</si>
  <si>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</si>
  <si>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</si>
  <si>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</si>
  <si>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</si>
  <si>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</si>
  <si>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</si>
  <si>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</si>
  <si>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</si>
  <si>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</si>
  <si>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</si>
  <si>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</si>
  <si>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</si>
  <si>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</si>
  <si>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</si>
  <si>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</si>
  <si>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</si>
  <si>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</si>
  <si>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</si>
  <si>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</si>
  <si>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</si>
  <si>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</si>
  <si>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</si>
  <si>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</si>
  <si>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</si>
  <si>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</si>
  <si>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</si>
  <si>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</si>
  <si>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</si>
  <si>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</si>
  <si>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</si>
  <si>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</si>
  <si>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</si>
  <si>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</si>
  <si>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</si>
  <si>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</si>
  <si>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</si>
  <si>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</si>
  <si>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</si>
  <si>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</si>
  <si>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</si>
  <si>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</si>
  <si>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</si>
  <si>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</si>
  <si>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</si>
  <si>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</si>
  <si>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</si>
  <si>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</si>
  <si>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</si>
  <si>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</si>
  <si>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</si>
  <si>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</si>
  <si>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</si>
  <si>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</si>
  <si>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</si>
  <si>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</si>
  <si>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</si>
  <si>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</si>
  <si>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</si>
  <si>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</si>
  <si>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</si>
  <si>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</si>
  <si>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</si>
  <si>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</si>
  <si>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</si>
  <si>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</si>
  <si>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</si>
  <si>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</si>
  <si>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</si>
  <si>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</si>
  <si>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</si>
  <si>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</si>
  <si>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</si>
  <si>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</si>
  <si>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</si>
  <si>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</si>
  <si>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</si>
  <si>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</si>
  <si>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</si>
  <si>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</si>
  <si>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</si>
  <si>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</si>
  <si>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</si>
  <si>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</si>
  <si>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</si>
  <si>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</si>
  <si>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</si>
  <si>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</si>
  <si>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</si>
  <si>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</si>
  <si>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</si>
  <si>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</si>
  <si>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</si>
  <si>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</si>
  <si>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</si>
  <si>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</si>
  <si>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</si>
  <si>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</si>
  <si>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</si>
  <si>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</si>
  <si>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</si>
  <si>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</si>
  <si>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</si>
  <si>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</si>
  <si>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</si>
  <si>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</si>
  <si>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</si>
  <si>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</si>
  <si>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</si>
  <si>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</si>
  <si>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</si>
  <si>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</si>
  <si>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</si>
  <si>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</si>
  <si>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</si>
  <si>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</si>
  <si>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</si>
  <si>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</si>
  <si>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</si>
  <si>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</si>
  <si>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</si>
  <si>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</si>
  <si>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</si>
  <si>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</si>
  <si>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</si>
  <si>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</si>
  <si>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</si>
  <si>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</si>
  <si>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</si>
  <si>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</si>
  <si>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</si>
  <si>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</si>
  <si>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</si>
  <si>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</si>
  <si>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</si>
  <si>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</si>
  <si>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</si>
  <si>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</si>
  <si>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</si>
  <si>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</si>
  <si>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</si>
  <si>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</si>
  <si>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</si>
  <si>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</si>
  <si>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</si>
  <si>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</si>
  <si>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</si>
  <si>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</si>
  <si>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</si>
  <si>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</si>
  <si>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</si>
  <si>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</si>
  <si>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</si>
  <si>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</si>
  <si>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</si>
  <si>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</si>
  <si>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</si>
  <si>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</si>
  <si>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</si>
  <si>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</si>
  <si>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</si>
  <si>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</si>
  <si>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</si>
  <si>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</si>
  <si>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</si>
  <si>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</si>
  <si>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</si>
  <si>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</si>
  <si>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</si>
  <si>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</si>
  <si>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</si>
  <si>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</si>
  <si>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</si>
  <si>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</si>
  <si>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</si>
  <si>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</si>
  <si>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</si>
  <si>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</si>
  <si>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</si>
  <si>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</si>
  <si>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</si>
  <si>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</si>
  <si>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</si>
  <si>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</si>
  <si>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</si>
  <si>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</si>
  <si>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</si>
  <si>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</si>
  <si>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</si>
  <si>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</si>
  <si>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</si>
  <si>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</si>
  <si>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</si>
  <si>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</si>
  <si>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</si>
  <si>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</si>
  <si>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</si>
  <si>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</si>
  <si>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</si>
  <si>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</si>
  <si>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</si>
  <si>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</si>
  <si>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</si>
  <si>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</si>
  <si>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</si>
  <si>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</si>
  <si>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</si>
  <si>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</si>
  <si>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</si>
  <si>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</si>
  <si>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</si>
  <si>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</si>
  <si>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</si>
  <si>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</si>
  <si>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</si>
  <si>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</si>
  <si>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</si>
  <si>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</si>
  <si>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</si>
  <si>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</si>
  <si>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</si>
  <si>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</si>
  <si>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</si>
  <si>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</si>
  <si>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</si>
  <si>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</si>
  <si>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</si>
  <si>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</si>
  <si>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</si>
  <si>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</si>
  <si>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</si>
  <si>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</si>
  <si>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</si>
  <si>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</si>
  <si>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</si>
  <si>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</si>
  <si>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</si>
  <si>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</si>
  <si>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</si>
  <si>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</si>
  <si>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</si>
  <si>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</si>
  <si>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</si>
  <si>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</si>
  <si>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</si>
  <si>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</si>
  <si>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</si>
  <si>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</si>
  <si>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</si>
  <si>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</si>
  <si>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</si>
  <si>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</si>
  <si>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</si>
  <si>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</si>
  <si>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</si>
  <si>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</si>
  <si>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</si>
  <si>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</si>
  <si>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</si>
  <si>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</si>
  <si>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</si>
  <si>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</si>
  <si>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</si>
  <si>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</si>
  <si>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</si>
  <si>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</si>
  <si>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</si>
  <si>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</si>
  <si>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</si>
  <si>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</si>
  <si>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</si>
  <si>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</si>
  <si>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</si>
  <si>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</si>
  <si>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</si>
  <si>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</si>
  <si>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</si>
  <si>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</si>
  <si>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</si>
  <si>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</si>
  <si>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</si>
  <si>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</si>
  <si>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</si>
  <si>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</si>
  <si>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</si>
  <si>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</si>
  <si>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</si>
  <si>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</si>
  <si>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</si>
  <si>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</si>
  <si>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</si>
  <si>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</si>
  <si>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</si>
  <si>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</si>
  <si>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</si>
  <si>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</si>
  <si>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</si>
  <si>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</si>
  <si>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</si>
  <si>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</si>
  <si>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</si>
  <si>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</si>
  <si>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</si>
  <si>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</si>
  <si>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</si>
  <si>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</si>
  <si>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</si>
  <si>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</si>
  <si>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</si>
  <si>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</si>
  <si>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</si>
  <si>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</si>
  <si>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</si>
  <si>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</si>
  <si>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</si>
  <si>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</si>
  <si>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</si>
  <si>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</si>
  <si>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</si>
  <si>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</si>
  <si>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</si>
  <si>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</si>
  <si>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</si>
  <si>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</si>
  <si>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</si>
  <si>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</si>
  <si>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</si>
  <si>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</si>
  <si>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</si>
  <si>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</si>
  <si>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</si>
  <si>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</si>
  <si>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</si>
  <si>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</si>
  <si>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</si>
  <si>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</si>
  <si>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</si>
  <si>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</si>
  <si>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</si>
  <si>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</si>
  <si>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</si>
  <si>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</si>
  <si>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</si>
  <si>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</si>
  <si>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</si>
  <si>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</si>
  <si>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</si>
  <si>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</si>
  <si>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</si>
  <si>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</si>
  <si>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</si>
  <si>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</si>
  <si>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</si>
  <si>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</si>
  <si>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</si>
  <si>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</si>
  <si>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</si>
  <si>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</si>
  <si>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</si>
  <si>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</si>
  <si>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</si>
  <si>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</si>
  <si>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</si>
  <si>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</si>
  <si>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</si>
  <si>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</si>
  <si>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</si>
  <si>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</si>
  <si>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</si>
  <si>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</si>
  <si>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</si>
  <si>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</si>
  <si>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</si>
  <si>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</si>
  <si>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</si>
  <si>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</si>
  <si>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</si>
  <si>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</si>
  <si>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</si>
  <si>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</si>
  <si>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</si>
  <si>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</si>
  <si>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</si>
  <si>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</si>
  <si>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</si>
  <si>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</si>
  <si>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</si>
  <si>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</si>
  <si>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</si>
  <si>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</si>
  <si>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</si>
  <si>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</si>
  <si>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</si>
  <si>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</si>
  <si>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</si>
  <si>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</si>
  <si>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</si>
  <si>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</si>
  <si>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</si>
  <si>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</si>
  <si>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</si>
  <si>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</si>
  <si>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</si>
  <si>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</si>
  <si>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</si>
  <si>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</si>
  <si>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</si>
  <si>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</si>
  <si>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</si>
  <si>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</si>
  <si>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</si>
  <si>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</si>
  <si>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</si>
  <si>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</si>
  <si>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</si>
  <si>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</si>
  <si>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</si>
  <si>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</si>
  <si>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</si>
  <si>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</si>
  <si>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</si>
  <si>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</si>
  <si>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</si>
  <si>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</si>
  <si>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</si>
  <si>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</si>
  <si>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</si>
  <si>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</si>
  <si>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</si>
  <si>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</si>
  <si>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</si>
  <si>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</si>
  <si>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</si>
  <si>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</si>
  <si>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</si>
  <si>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</si>
  <si>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</si>
  <si>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</si>
  <si>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</si>
  <si>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</si>
  <si>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</si>
  <si>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</si>
  <si>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</si>
  <si>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</si>
  <si>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</si>
  <si>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</si>
  <si>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</si>
  <si>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</si>
  <si>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</si>
  <si>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</si>
  <si>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</si>
  <si>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</si>
  <si>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</si>
  <si>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</si>
  <si>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</si>
  <si>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</si>
  <si>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</si>
  <si>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</si>
  <si>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</si>
  <si>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</si>
  <si>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</si>
  <si>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</si>
  <si>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</si>
  <si>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</si>
  <si>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</si>
  <si>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</si>
  <si>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</si>
  <si>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</si>
  <si>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</si>
  <si>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</si>
  <si>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</si>
  <si>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</si>
  <si>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</si>
  <si>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</si>
  <si>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</si>
  <si>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</si>
  <si>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</si>
  <si>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</si>
  <si>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</si>
  <si>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</si>
  <si>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</si>
  <si>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</si>
  <si>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</si>
  <si>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</si>
  <si>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</si>
  <si>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</si>
  <si>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</si>
  <si>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</si>
  <si>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</si>
  <si>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</si>
  <si>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</si>
  <si>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</si>
  <si>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</si>
  <si>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</si>
  <si>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</si>
  <si>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</si>
  <si>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</si>
  <si>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</si>
  <si>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</si>
  <si>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</si>
  <si>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</si>
  <si>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</si>
  <si>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</si>
  <si>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</si>
  <si>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</si>
  <si>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</si>
  <si>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</si>
  <si>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</si>
  <si>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</si>
  <si>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</si>
  <si>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</si>
  <si>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</si>
  <si>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</si>
  <si>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</si>
  <si>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</si>
  <si>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</si>
  <si>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</si>
  <si>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</si>
  <si>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</si>
  <si>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</si>
  <si>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</si>
  <si>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</si>
  <si>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</si>
  <si>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</si>
  <si>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</si>
  <si>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</si>
  <si>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</si>
  <si>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</si>
  <si>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</si>
  <si>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</si>
  <si>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</si>
  <si>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</si>
  <si>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</si>
  <si>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</si>
  <si>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</si>
  <si>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</si>
  <si>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</si>
  <si>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</si>
  <si>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</si>
  <si>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</si>
  <si>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</si>
  <si>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</si>
  <si>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</si>
  <si>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</si>
  <si>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</si>
  <si>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</si>
  <si>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</si>
  <si>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</si>
  <si>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</si>
  <si>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</si>
  <si>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</si>
  <si>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</si>
  <si>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</si>
  <si>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</si>
  <si>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</si>
  <si>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</si>
  <si>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</si>
  <si>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</si>
  <si>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</si>
  <si>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</si>
  <si>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</si>
  <si>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</si>
  <si>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</si>
  <si>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</si>
  <si>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</si>
  <si>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</si>
  <si>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</si>
  <si>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</si>
  <si>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</si>
  <si>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</si>
  <si>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</si>
  <si>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</si>
  <si>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</si>
  <si>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</si>
  <si>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</si>
  <si>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</si>
  <si>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</si>
  <si>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</si>
  <si>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</si>
  <si>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</si>
  <si>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</si>
  <si>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</si>
  <si>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</si>
  <si>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</si>
  <si>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</si>
  <si>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</si>
  <si>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</si>
  <si>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</si>
  <si>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</si>
  <si>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</si>
  <si>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</si>
  <si>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</si>
  <si>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</si>
  <si>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</si>
  <si>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</si>
  <si>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</si>
  <si>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</si>
  <si>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</si>
  <si>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</si>
  <si>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</si>
  <si>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</si>
  <si>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</si>
  <si>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</si>
  <si>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</si>
  <si>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</si>
  <si>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</si>
  <si>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</si>
  <si>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</si>
  <si>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</si>
  <si>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</si>
  <si>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</si>
  <si>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</si>
  <si>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</si>
  <si>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</si>
  <si>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</si>
  <si>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</si>
  <si>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</si>
  <si>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</si>
  <si>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</si>
  <si>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</si>
  <si>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</si>
  <si>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</si>
  <si>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</si>
  <si>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</si>
  <si>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</si>
  <si>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</si>
  <si>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</si>
  <si>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</si>
  <si>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</si>
  <si>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</si>
  <si>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</si>
  <si>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</si>
  <si>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</si>
  <si>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</si>
  <si>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</si>
  <si>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</si>
  <si>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</si>
  <si>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</si>
  <si>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</si>
  <si>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</si>
  <si>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</si>
  <si>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</si>
  <si>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</si>
  <si>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</si>
  <si>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</si>
  <si>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</si>
  <si>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</si>
  <si>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</si>
  <si>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</si>
  <si>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</si>
  <si>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</si>
  <si>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</si>
  <si>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</si>
  <si>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</si>
  <si>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</si>
  <si>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</si>
  <si>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</si>
  <si>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</si>
  <si>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</si>
  <si>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</si>
  <si>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</si>
  <si>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</si>
  <si>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</si>
  <si>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</si>
  <si>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</si>
  <si>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</si>
  <si>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</si>
  <si>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</si>
  <si>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</si>
  <si>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</si>
  <si>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</si>
  <si>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</si>
  <si>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</si>
  <si>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</si>
  <si>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</si>
  <si>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</si>
  <si>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</si>
  <si>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</si>
  <si>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</si>
  <si>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</si>
  <si>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</si>
  <si>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</si>
  <si>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</si>
  <si>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</si>
  <si>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</si>
  <si>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</si>
  <si>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</si>
  <si>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</si>
  <si>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</si>
  <si>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</si>
  <si>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</si>
  <si>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</si>
  <si>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</si>
  <si>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</si>
  <si>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</si>
  <si>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</si>
  <si>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</si>
  <si>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</si>
  <si>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</si>
  <si>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</si>
  <si>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</si>
  <si>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</si>
  <si>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</si>
  <si>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</si>
  <si>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</si>
  <si>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</si>
  <si>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</si>
  <si>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</si>
  <si>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</si>
  <si>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</si>
  <si>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</si>
  <si>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</si>
  <si>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</si>
  <si>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</si>
  <si>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</si>
  <si>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</si>
  <si>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</si>
  <si>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</si>
  <si>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</si>
  <si>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</si>
  <si>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</si>
  <si>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</si>
  <si>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</si>
  <si>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</si>
  <si>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</si>
  <si>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</si>
  <si>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</si>
  <si>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</si>
  <si>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</si>
  <si>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</si>
  <si>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</si>
  <si>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</si>
  <si>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</si>
  <si>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</si>
  <si>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</si>
  <si>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</si>
  <si>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</si>
  <si>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</si>
  <si>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</si>
  <si>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</si>
  <si>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</si>
  <si>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</si>
  <si>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</si>
  <si>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</si>
  <si>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</si>
  <si>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</si>
  <si>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</si>
  <si>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</si>
  <si>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</si>
  <si>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</si>
  <si>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</si>
  <si>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</si>
  <si>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</si>
  <si>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</si>
  <si>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</si>
  <si>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</si>
  <si>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</si>
  <si>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</si>
  <si>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</si>
  <si>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</si>
  <si>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</si>
  <si>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</si>
  <si>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</si>
  <si>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</si>
  <si>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</si>
  <si>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</si>
  <si>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</si>
  <si>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</si>
  <si>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</si>
  <si>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</si>
  <si>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</si>
  <si>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</si>
  <si>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</si>
  <si>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</si>
  <si>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</si>
  <si>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</si>
  <si>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</si>
  <si>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</si>
  <si>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</si>
  <si>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</si>
  <si>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</si>
  <si>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</si>
  <si>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</si>
  <si>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</si>
  <si>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</si>
  <si>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</si>
  <si>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</si>
  <si>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</si>
  <si>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</si>
  <si>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</si>
  <si>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</si>
  <si>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</si>
  <si>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</si>
  <si>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</si>
  <si>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</si>
  <si>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</si>
  <si>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</si>
  <si>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</si>
  <si>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</si>
  <si>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</si>
  <si>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</si>
  <si>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</si>
  <si>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</si>
  <si>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</si>
  <si>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</si>
  <si>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</si>
  <si>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</si>
  <si>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</si>
  <si>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</si>
  <si>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</si>
  <si>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</si>
  <si>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</si>
  <si>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</si>
  <si>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</si>
  <si>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</si>
  <si>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</si>
  <si>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</si>
  <si>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</si>
  <si>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</si>
  <si>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</si>
  <si>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</si>
  <si>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</si>
  <si>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</si>
  <si>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</si>
  <si>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</si>
  <si>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</si>
  <si>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</si>
  <si>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</si>
  <si>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</si>
  <si>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</si>
  <si>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</si>
  <si>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</si>
  <si>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</si>
  <si>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</si>
  <si>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</si>
  <si>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</si>
  <si>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</si>
  <si>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</si>
  <si>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</si>
  <si>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</si>
  <si>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</si>
  <si>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</si>
  <si>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</si>
  <si>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</si>
  <si>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</si>
  <si>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</si>
  <si>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</si>
  <si>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</si>
  <si>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</si>
  <si>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</si>
  <si>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</si>
  <si>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</si>
  <si>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</si>
  <si>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</si>
  <si>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</si>
  <si>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</si>
  <si>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</si>
  <si>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</si>
  <si>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</si>
  <si>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</si>
  <si>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</si>
  <si>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</si>
  <si>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</si>
  <si>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</si>
  <si>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</si>
  <si>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</si>
  <si>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</si>
  <si>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</si>
  <si>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</si>
  <si>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</si>
  <si>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</si>
  <si>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</si>
  <si>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</si>
  <si>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</si>
  <si>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</si>
  <si>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</si>
  <si>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</si>
  <si>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</si>
  <si>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</si>
  <si>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</si>
  <si>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</si>
  <si>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</si>
  <si>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</si>
  <si>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</si>
  <si>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</si>
  <si>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</si>
  <si>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</si>
  <si>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</si>
  <si>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</si>
  <si>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</si>
  <si>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</si>
  <si>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</si>
  <si>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</si>
  <si>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</si>
  <si>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</si>
  <si>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</si>
  <si>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</si>
  <si>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</si>
  <si>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</si>
  <si>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</si>
  <si>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</si>
  <si>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</si>
  <si>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</si>
  <si>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</si>
  <si>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</si>
  <si>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</si>
  <si>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</si>
  <si>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</si>
  <si>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</si>
  <si>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</si>
  <si>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</si>
  <si>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</si>
  <si>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</si>
  <si>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</si>
  <si>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</si>
  <si>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</si>
  <si>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</si>
  <si>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</si>
  <si>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</si>
  <si>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</si>
  <si>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</si>
  <si>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</si>
  <si>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</si>
  <si>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</si>
  <si>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</si>
  <si>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</si>
  <si>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</si>
  <si>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</si>
  <si>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</si>
  <si>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</si>
  <si>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</si>
  <si>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</si>
  <si>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</si>
  <si>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</si>
  <si>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</si>
  <si>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</si>
  <si>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</si>
  <si>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</si>
  <si>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</si>
  <si>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</si>
  <si>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</si>
  <si>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</si>
  <si>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</si>
  <si>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</si>
  <si>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</si>
  <si>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</si>
  <si>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</si>
  <si>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</si>
  <si>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</si>
  <si>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</si>
  <si>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</si>
  <si>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</si>
  <si>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</si>
  <si>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</si>
  <si>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</si>
  <si>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</si>
  <si>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</si>
  <si>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</si>
  <si>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</si>
  <si>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</si>
  <si>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</si>
  <si>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</si>
  <si>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</si>
  <si>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</si>
  <si>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</si>
  <si>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</si>
  <si>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</si>
  <si>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</si>
  <si>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</si>
  <si>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</si>
  <si>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</si>
  <si>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</si>
  <si>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</si>
  <si>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</si>
  <si>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</si>
  <si>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</si>
  <si>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</si>
  <si>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</si>
  <si>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</si>
  <si>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</si>
  <si>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</si>
  <si>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</si>
  <si>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</si>
  <si>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</si>
  <si>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</si>
  <si>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</si>
  <si>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</si>
  <si>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</si>
  <si>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</si>
  <si>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</si>
  <si>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</si>
  <si>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</si>
  <si>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</si>
  <si>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</si>
  <si>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</si>
  <si>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</si>
  <si>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</si>
  <si>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</si>
  <si>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</si>
  <si>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</si>
  <si>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</si>
  <si>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</si>
  <si>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</si>
  <si>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</si>
  <si>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</si>
  <si>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</si>
  <si>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</si>
  <si>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</si>
  <si>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</si>
  <si>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</si>
  <si>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</si>
  <si>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</si>
  <si>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</si>
  <si>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</si>
  <si>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</si>
  <si>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</si>
  <si>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</si>
  <si>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</si>
  <si>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</si>
  <si>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</si>
  <si>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</si>
  <si>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</si>
  <si>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</si>
  <si>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</si>
  <si>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</si>
  <si>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</si>
  <si>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</si>
  <si>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</si>
  <si>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</si>
  <si>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</si>
  <si>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</si>
  <si>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</si>
  <si>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</si>
  <si>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</si>
  <si>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</si>
  <si>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</si>
  <si>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</si>
  <si>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</si>
  <si>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</si>
  <si>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</si>
  <si>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</si>
  <si>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</si>
  <si>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</si>
  <si>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</si>
  <si>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</si>
  <si>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</si>
  <si>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</si>
  <si>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</si>
  <si>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</si>
  <si>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</si>
  <si>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</si>
  <si>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</si>
  <si>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</si>
  <si>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</si>
  <si>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</si>
  <si>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</si>
  <si>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</si>
  <si>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</si>
  <si>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</si>
  <si>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</si>
  <si>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</si>
  <si>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</si>
  <si>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</si>
  <si>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</si>
  <si>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</si>
  <si>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</si>
  <si>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</si>
  <si>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</si>
  <si>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</si>
  <si>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</si>
  <si>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</si>
  <si>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</si>
  <si>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</si>
  <si>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</si>
  <si>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</si>
  <si>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</si>
  <si>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</si>
  <si>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</si>
  <si>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</si>
  <si>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</si>
  <si>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</si>
  <si>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</si>
  <si>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</si>
  <si>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</si>
  <si>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</si>
  <si>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</si>
  <si>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</si>
  <si>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</si>
  <si>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</si>
  <si>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</si>
  <si>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</si>
  <si>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</si>
  <si>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</si>
  <si>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</si>
  <si>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</si>
  <si>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</si>
  <si>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</si>
  <si>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</si>
  <si>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</si>
  <si>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</si>
  <si>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</si>
  <si>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</si>
  <si>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</si>
  <si>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</si>
  <si>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</si>
  <si>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</si>
  <si>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</si>
  <si>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</si>
  <si>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</si>
  <si>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</si>
  <si>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</si>
  <si>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</si>
  <si>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</si>
  <si>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</si>
  <si>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</si>
  <si>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</si>
  <si>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</si>
  <si>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</si>
  <si>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</si>
  <si>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</si>
  <si>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</si>
  <si>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</si>
  <si>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</si>
  <si>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</si>
  <si>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</si>
  <si>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</si>
  <si>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</si>
  <si>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</si>
  <si>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</si>
  <si>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</si>
  <si>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</si>
  <si>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</si>
  <si>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</si>
  <si>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</si>
  <si>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</si>
  <si>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</si>
  <si>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</si>
  <si>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</si>
  <si>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</si>
  <si>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</si>
  <si>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</si>
  <si>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</si>
  <si>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</si>
  <si>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</si>
  <si>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</si>
  <si>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</si>
  <si>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</si>
  <si>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</si>
  <si>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</si>
  <si>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</si>
  <si>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</si>
  <si>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</si>
  <si>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</si>
  <si>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</si>
  <si>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</si>
  <si>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</si>
  <si>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</si>
  <si>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</si>
  <si>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</si>
  <si>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</si>
  <si>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</si>
  <si>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</si>
  <si>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</si>
  <si>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</si>
  <si>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</si>
  <si>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</si>
  <si>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</si>
  <si>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</si>
  <si>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</si>
  <si>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</si>
  <si>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</si>
  <si>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</si>
  <si>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</si>
  <si>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</si>
  <si>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</si>
  <si>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</si>
  <si>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</si>
  <si>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</si>
  <si>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</si>
  <si>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</si>
  <si>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</si>
  <si>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</si>
  <si>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</si>
  <si>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</si>
  <si>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</si>
  <si>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</si>
  <si>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</si>
  <si>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</si>
  <si>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</si>
  <si>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</si>
  <si>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</si>
  <si>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</si>
  <si>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</si>
  <si>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</si>
  <si>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</si>
  <si>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</si>
  <si>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</si>
  <si>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</si>
  <si>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</si>
  <si>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</si>
  <si>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</si>
  <si>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</si>
  <si>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</si>
  <si>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</si>
  <si>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</si>
  <si>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</si>
  <si>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</si>
  <si>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</si>
  <si>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</si>
  <si>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</si>
  <si>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</si>
  <si>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</si>
  <si>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</si>
  <si>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</si>
  <si>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</si>
  <si>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</si>
  <si>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</si>
  <si>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</si>
  <si>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</si>
  <si>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</si>
  <si>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</si>
  <si>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</si>
  <si>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</si>
  <si>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</si>
  <si>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</si>
  <si>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</si>
  <si>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</si>
  <si>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</si>
  <si>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</si>
  <si>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</si>
  <si>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</si>
  <si>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</si>
  <si>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</si>
  <si>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</si>
  <si>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</si>
  <si>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</si>
  <si>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</si>
  <si>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</si>
  <si>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</si>
  <si>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</si>
  <si>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</si>
  <si>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</si>
  <si>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</si>
  <si>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</si>
  <si>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</si>
  <si>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</si>
  <si>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</si>
  <si>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</si>
  <si>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</si>
  <si>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</si>
  <si>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</si>
  <si>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</si>
  <si>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</si>
  <si>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</si>
  <si>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</si>
  <si>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</si>
  <si>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</si>
  <si>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</si>
  <si>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</si>
  <si>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</si>
  <si>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</si>
  <si>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</si>
  <si>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</si>
  <si>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</si>
  <si>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</si>
  <si>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</si>
  <si>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</si>
  <si>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</si>
  <si>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</si>
  <si>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</si>
  <si>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</si>
  <si>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</si>
  <si>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</si>
  <si>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</si>
  <si>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</si>
  <si>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</si>
  <si>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</si>
  <si>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</si>
  <si>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</si>
  <si>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</si>
  <si>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</si>
  <si>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NO PCM</t>
  </si>
  <si>
    <t xml:space="preserve">team near the site but team stuck in traffic </t>
  </si>
  <si>
    <t xml:space="preserve"> PCM-20251005-00001880 </t>
  </si>
  <si>
    <t>EM team on the way need 150 Min</t>
  </si>
  <si>
    <t xml:space="preserve"> PCM-20251005-00001928 </t>
  </si>
  <si>
    <t xml:space="preserve"> 025-10-05 12:33:30</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</si>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</sst>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272.59969999999885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45935.548125925925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45935.548125925925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45935.548125925925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45935.548125925925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45935.548125925925</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45935.548125925925</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45935.548125925925</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45935.548125925925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45935.548125925925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45935.548125925925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45935.548125925925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45935.548125925925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45935.548125925925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45935.548125925925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45935.548125925925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45935.548125925925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45935.548125925925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45935.548125925925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45935.548125925925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45935.548125925925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45935.548125925925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45935.548125925925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45935.548125925925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45935.548125925925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45935.548125925925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45935.548125925925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45935.548125925925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45935.548125925925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45935.548125925925</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A976FB7-4964-43DE-ABF2-7762F5BEA6D0}"/>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243.89634351851419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128.82104259259359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110.54828796296351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45935.548125925925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45935.548125925925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45935.548125925925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45935.548125925925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45935.548125925925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45935.548125925925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45935.548125925925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45935.548125925925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45935.548125925925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45935.548125925925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45935.548125925925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45935.548125925925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45935.548125925925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45935.548125925925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45935.548125925925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45935.548125925925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45935.548125925925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45935.548125925925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45935.548125925925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45935.548125925925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45935.548125925925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45935.548125925925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45935.548125925925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45935.548125925925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45935.548125925925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45935.548125925925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45935.548125925925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45935.548125925925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45935.548125925925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45935.548125925925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45935.548125925925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45935.548125925925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45935.548125925925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45935.548125925925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45935.548125925925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45935.548125925925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45935.548125925925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45935.548125925925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45935.548125925925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45935.548125925925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45935.548125925925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45935.548125925925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45935.548125925925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45935.548125925925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45935.548125925925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45935.548125925925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45935.548125925925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45935.548125925925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45935.548125925925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45935.548125925925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45935.548125925925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45935.548125925925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45935.548125925925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45935.548125925925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45935.548125925925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45935.548125925925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45935.548125925925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45935.548125925925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45935.548125925925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45935.548125925925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45935.548125925925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45935.548125925925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45935.548125925925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45935.548125925925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45935.548125925925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45935.548125925925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45935.548125925925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45935.548125925925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45935.548125925925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45935.548125925925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45935.548125925925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45935.548125925925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45935.548125925925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45935.548125925925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45935.548125925925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45935.548125925925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45935.548125925925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45935.548125925925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45935.548125925925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45935.548125925925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45935.548125925925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45935.548125925925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45935.548125925925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45935.548125925925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45935.548125925925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45935.548125925925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45935.548125925925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45935.548125925925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45935.548125925925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45935.548125925925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45935.548125925925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45935.548125925925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45935.548125925925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45935.548125925925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45935.548125925925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45935.548125925925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45935.548125925925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45935.548125925925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45935.548125925925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45935.548125925925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45935.548125925925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45935.548125925925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45935.548125925925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45935.548125925925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45935.548125925925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45935.548125925925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45935.548125925925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45935.548125925925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45935.548125925925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45935.548125925925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45935.548125925925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45935.548125925925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45935.548125925925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45935.548125925925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45935.548125925925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45935.548125925925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45935.548125925925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45935.548125925925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45935.548125925925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45935.548125925925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45935.548125925925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45935.548125925925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45935.548125925925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45935.548125925925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45935.548125925925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45935.548125925925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45935.548125925925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45935.548125925925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45935.548125925925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45935.548125925925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45935.548125925925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45935.548125925925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45935.548125925925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45935.548125925925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45935.548125925925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45935.548125925925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45935.548125925925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45935.548125925925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45935.548125925925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45935.548125925925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45935.548125925925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45935.548125925925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45935.548125925925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45935.548125925925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45935.548125925925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45935.548125925925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45935.548125925925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45935.548125925925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45935.548125925925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45935.548125925925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45935.548125925925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45935.548125925925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45935.548125925925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45935.548125925925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45935.548125925925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45935.548125925925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45935.548125925925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45935.548125925925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45935.548125925925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45935.548125925925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45935.548125925925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45935.548125925925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45935.548125925925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45935.548125925925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45935.548125925925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45935.548125925925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45935.548125925925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45935.548125925925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45935.548125925925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45935.548125925925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45935.548125925925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45935.548125925925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45935.548125925925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45935.548125925925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45935.548125925925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45935.548125925925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45935.548125925925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45935.548125925925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45935.548125925925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45935.548125925925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45935.548125925925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45935.548125925925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45935.548125925925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45935.548125925925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45935.548125925925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45935.548125925925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45935.548125925925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45935.548125925925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45935.548125925925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45935.548125925925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45935.548125925925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45935.548125925925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45935.548125925925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45935.548125925925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45935.548125925925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45935.548125925925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45935.548125925925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45935.548125925925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45935.548125925925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45935.548125925925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45935.548125925925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45935.548125925925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45935.548125925925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45935.548125925925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45935.548125925925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45935.548125925925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45935.548125925925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45935.548125925925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45935.548125925925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45935.548125925925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45935.548125925925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45935.548125925925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45935.548125925925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45935.548125925925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45935.548125925925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45935.548125925925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45935.548125925925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45935.548125925925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45935.548125925925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45935.548125925925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45935.548125925925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45935.548125925925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45935.548125925925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45935.548125925925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45935.548125925925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45935.548125925925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45935.548125925925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45935.548125925925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45935.548125925925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45935.548125925925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45935.548125925925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45935.548125925925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45935.548125925925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45935.548125925925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45935.548125925925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45935.548125925925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45935.548125925925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45935.548125925925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45935.548125925925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45935.548125925925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45935.548125925925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45935.548125925925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45935.548125925925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45935.548125925925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45935.548125925925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45935.548125925925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45935.548125925925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45935.548125925925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45935.548125925925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45935.548125925925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45935.548125925925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45935.548125925925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45935.548125925925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45935.548125925925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45935.548125925925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45935.548125925925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45935.548125925925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45935.548125925925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45935.548125925925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45935.548125925925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45935.548125925925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45935.548125925925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45935.548125925925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45935.548125925925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45935.548125925925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45935.548125925925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45935.548125925925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45935.548125925925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45935.548125925925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45935.548125925925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45935.548125925925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45935.548125925925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45935.548125925925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45935.548125925925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45935.548125925925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45935.548125925925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45935.548125925925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45935.548125925925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45935.548125925925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45935.548125925925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45935.548125925925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45935.548125925925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45935.548125925925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45935.548125925925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45935.548125925925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45935.548125925925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45935.548125925925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45935.548125925925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45935.548125925925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45935.548125925925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45935.548125925925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45935.548125925925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45935.548125925925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45935.548125925925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45935.548125925925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45935.548125925925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45935.548125925925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45935.548125925925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45935.548125925925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45935.548125925925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45935.548125925925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45935.548125925925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45935.548125925925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45935.548125925925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45935.548125925925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45935.548125925925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45935.548125925925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45935.548125925925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45935.548125925925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45935.548125925925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45935.548125925925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45935.548125925925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45935.548125925925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45935.548125925925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45935.548125925925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45935.548125925925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45935.548125925925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45935.548125925925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45935.548125925925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45935.548125925925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45935.548125925925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45935.548125925925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45935.548125925925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45935.548125925925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45935.548125925925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45935.548125925925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45935.548125925925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45935.548125925925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45935.548125925925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45935.548125925925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45935.548125925925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45935.548125925925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45935.548125925925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45935.548125925925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45935.548125925925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45935.548125925925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45935.548125925925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45935.548125925925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45935.548125925925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45935.548125925925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45935.548125925925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45935.548125925925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45935.548125925925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45935.548125925925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45935.548125925925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45935.548125925925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45935.548125925925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45935.548125925925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45935.548125925925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45935.548125925925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45935.548125925925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45935.548125925925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45935.548125925925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45935.548125925925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45935.548125925925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45935.548125925925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45935.548125925925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45935.548125925925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45935.548125925925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45935.548125925925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45935.548125925925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45935.548125925925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45935.548125925925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45935.548125925925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45935.548125925925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45935.548125925925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45935.548125925925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45935.548125925925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45935.548125925925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45935.548125925925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45935.548125925925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45935.548125925925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45935.548125925925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45935.548125925925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45935.548125925925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45935.548125925925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45935.548125925925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45935.548125925925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45935.548125925925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45935.548125925925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45935.548125925925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45935.548125925925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45935.548125925925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45935.548125925925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45935.548125925925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45935.548125925925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45935.548125925925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45935.548125925925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45935.548125925925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45935.548125925925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45935.548125925925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45935.548125925925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45935.548125925925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45935.548125925925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45935.548125925925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45935.548125925925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45935.548125925925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45935.548125925925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45935.548125925925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45935.548125925925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45935.548125925925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45935.548125925925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45935.548125925925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45935.548125925925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45935.548125925925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45935.548125925925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45935.548125925925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45935.548125925925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45935.548125925925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45935.548125925925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45935.548125925925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45935.548125925925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45935.548125925925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45935.548125925925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45935.548125925925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45935.548125925925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45935.548125925925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45935.548125925925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45935.548125925925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45935.548125925925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45935.548125925925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45935.548125925925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45935.548125925925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45935.548125925925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45935.548125925925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45935.548125925925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45935.548125925925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45935.548125925925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45935.548125925925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45935.548125925925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45935.548125925925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45935.548125925925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45935.548125925925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45935.548125925925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45935.548125925925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45935.548125925925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45935.548125925925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45935.548125925925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45935.548125925925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45935.548125925925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45935.548125925925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45935.548125925925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45935.548125925925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45935.548125925925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45935.548125925925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45935.548125925925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45935.548125925925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45935.548125925925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45935.548125925925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45935.548125925925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45935.548125925925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45935.548125925925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45935.548125925925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45935.548125925925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45935.548125925925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45935.548125925925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45935.548125925925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45935.548125925925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45935.548125925925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45935.548125925925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45935.548125925925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45935.548125925925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45935.548125925925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45935.548125925925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45935.548125925925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45935.548125925925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45935.548125925925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45935.548125925925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45935.548125925925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45935.548125925925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45935.548125925925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45935.548125925925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45935.548125925925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45935.548125925925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45935.548125925925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45935.548125925925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45935.548125925925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45935.548125925925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45935.548125925925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45935.548125925925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45935.548125925925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45935.548125925925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45935.548125925925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45935.548125925925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45935.548125925925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45935.548125925925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45935.548125925925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45935.548125925925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45935.548125925925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45935.548125925925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45935.548125925925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45935.548125925925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45935.548125925925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45935.548125925925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45935.548125925925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45935.548125925925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45935.548125925925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45935.548125925925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45935.548125925925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45935.548125925925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45935.548125925925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45935.548125925925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45935.548125925925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45935.548125925925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45935.548125925925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45935.548125925925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45935.548125925925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45935.548125925925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45935.548125925925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45935.548125925925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45935.548125925925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45935.548125925925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45935.548125925925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45935.548125925925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45935.548125925925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45935.548125925925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45935.548125925925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45935.548125925925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45935.548125925925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45935.548125925925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45935.548125925925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45935.548125925925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45935.548125925925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45935.548125925925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45935.548125925925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45935.548125925925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45935.548125925925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45935.548125925925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45935.548125925925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45935.548125925925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45935.548125925925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45935.548125925925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45935.548125925925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45935.548125925925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45935.548125925925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45935.548125925925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45935.548125925925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45935.548125925925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45935.548125925925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45935.548125925925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45935.548125925925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45935.548125925925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45935.548125925925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45935.548125925925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45935.548125925925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45935.548125925925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45935.548125925925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45935.548125925925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45935.548125925925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45935.548125925925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45935.548125925925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45935.548125925925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45935.548125925925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45935.548125925925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45935.548125925925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45935.548125925925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45935.548125925925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45935.548125925925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45935.548125925925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45935.548125925925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45935.548125925925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45935.548125925925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45935.548125925925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45935.548125925925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45935.548125925925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45935.548125925925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45935.548125925925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45935.548125925925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45935.548125925925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45935.548125925925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45935.548125925925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45935.548125925925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45935.548125925925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45935.548125925925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45935.548125925925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45935.548125925925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45935.548125925925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45935.548125925925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45935.548125925925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45935.548125925925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45935.548125925925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45935.548125925925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45935.548125925925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45935.548125925925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45935.548125925925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45935.548125925925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45935.548125925925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45935.548125925925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45935.548125925925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45935.548125925925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45935.548125925925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45935.548125925925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45935.548125925925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45935.548125925925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45935.548125925925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45935.548125925925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45935.548125925925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45935.548125925925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45935.548125925925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45935.548125925925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45935.548125925925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45935.548125925925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45935.548125925925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45935.548125925925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45935.548125925925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45935.548125925925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45935.548125925925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45935.548125925925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45935.548125925925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45935.548125925925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45935.548125925925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45935.548125925925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45935.548125925925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45935.548125925925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45935.548125925925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45935.548125925925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45935.548125925925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45935.548125925925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45935.548125925925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45935.548125925925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45935.548125925925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45935.548125925925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45935.548125925925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45935.548125925925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45935.548125925925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45935.548125925925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45935.548125925925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45935.548125925925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45935.548125925925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45935.548125925925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45935.548125925925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45935.548125925925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45935.548125925925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45935.548125925925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45935.548125925925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45935.548125925925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45935.548125925925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45935.548125925925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45935.548125925925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45935.548125925925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45935.548125925925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45935.548125925925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45935.548125925925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45935.548125925925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45935.548125925925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45935.548125925925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45935.548125925925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45935.548125925925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45935.548125925925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45935.548125925925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45935.548125925925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45935.548125925925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45935.548125925925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45935.548125925925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45935.548125925925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45935.548125925925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45935.548125925925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45935.548125925925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45935.548125925925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45935.548125925925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45935.548125925925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45935.548125925925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45935.548125925925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45935.548125925925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45935.548125925925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45935.548125925925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45935.548125925925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45935.548125925925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45935.548125925925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45935.548125925925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45935.548125925925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45935.548125925925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45935.548125925925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45935.548125925925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45935.548125925925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45935.548125925925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45935.548125925925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45935.548125925925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45935.548125925925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45935.548125925925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45935.548125925925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45935.548125925925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45935.548125925925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45935.548125925925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45935.548125925925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45935.548125925925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45935.548125925925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45935.548125925925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45935.548125925925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45935.548125925925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45935.548125925925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45935.548125925925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45935.548125925925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45935.548125925925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45935.548125925925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45935.548125925925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45935.548125925925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45935.548125925925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45935.548125925925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45935.548125925925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45935.548125925925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45935.548125925925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45935.548125925925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45935.548125925925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45935.548125925925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45935.548125925925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45935.548125925925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45935.548125925925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45935.548125925925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45935.548125925925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45935.548125925925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45935.548125925925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45935.548125925925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45935.548125925925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45935.548125925925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45935.548125925925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45935.548125925925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45935.548125925925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45935.548125925925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45935.548125925925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45935.548125925925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45935.548125925925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45935.548125925925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45935.548125925925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45935.548125925925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45935.548125925925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45935.548125925925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45935.548125925925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45935.548125925925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45935.548125925925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45935.548125925925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45935.548125925925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45935.548125925925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45935.548125925925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45935.548125925925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45935.548125925925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45935.548125925925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45935.548125925925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45935.548125925925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45935.548125925925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45935.548125925925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45935.548125925925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45935.548125925925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45935.548125925925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45935.548125925925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45935.548125925925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45935.548125925925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45935.548125925925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45935.548125925925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45935.548125925925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45935.548125925925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45935.548125925925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45935.548125925925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45935.548125925925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45935.548125925925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45935.548125925925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45935.548125925925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45935.548125925925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45935.548125925925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45935.548125925925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45935.548125925925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45935.548125925925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45935.548125925925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45935.548125925925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45935.548125925925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45935.548125925925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45935.548125925925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45935.548125925925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45935.548125925925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45935.548125925925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45935.548125925925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45935.548125925925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45935.548125925925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45935.548125925925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45935.548125925925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45935.548125925925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45935.548125925925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45935.548125925925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45935.548125925925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45935.548125925925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45935.548125925925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45935.548125925925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45935.548125925925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45935.548125925925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45935.548125925925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45935.548125925925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45935.548125925925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45935.548125925925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45935.548125925925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45935.548125925925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45935.548125925925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45935.548125925925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45935.548125925925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45935.548125925925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45935.548125925925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45935.548125925925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45935.548125925925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45935.548125925925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45935.548125925925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45935.548125925925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45935.548125925925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45935.548125925925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45935.548125925925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45935.548125925925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45935.548125925925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45935.548125925925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45935.548125925925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45935.548125925925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45935.548125925925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45935.548125925925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45935.548125925925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45935.548125925925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45935.548125925925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45935.548125925925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45935.548125925925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45935.548125925925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45935.548125925925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45935.548125925925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45935.548125925925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45935.548125925925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45935.548125925925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45935.548125925925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45935.548125925925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45935.548125925925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45935.548125925925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45935.548125925925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45935.548125925925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45935.548125925925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45935.548125925925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45935.548125925925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45935.548125925925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45935.548125925925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45935.548125925925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45935.548125925925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45935.548125925925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45935.548125925925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45935.548125925925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45935.548125925925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45935.548125925925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45935.548125925925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45935.548125925925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45935.548125925925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45935.548125925925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45935.548125925925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45935.548125925925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45935.548125925925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45935.548125925925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45935.548125925925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45935.548125925925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45935.548125925925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45935.548125925925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45935.548125925925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45935.548125925925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45935.548125925925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45935.548125925925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45935.548125925925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45935.548125925925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45935.548125925925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45935.548125925925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45935.548125925925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45935.548125925925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45935.548125925925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45935.548125925925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45935.548125925925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45935.548125925925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45935.548125925925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45935.548125925925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45935.548125925925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45935.548125925925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45935.548125925925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45935.548125925925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45935.548125925925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45935.548125925925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45935.548125925925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45935.548125925925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45935.548125925925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45935.548125925925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45935.548125925925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45935.548125925925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45935.548125925925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45935.548125925925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45935.548125925925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45935.548125925925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45935.548125925925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45935.548125925925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45935.548125925925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45935.548125925925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45935.548125925925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45935.548125925925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45935.548125925925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45935.548125925925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45935.548125925925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45935.548125925925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45935.548125925925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45935.548125925925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45935.548125925925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45935.548125925925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45935.548125925925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45935.548125925925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45935.548125925925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45935.548125925925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45935.548125925925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45935.548125925925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45935.548125925925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45935.548125925925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45935.548125925925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45935.548125925925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45935.548125925925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45935.548125925925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45935.548125925925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45935.548125925925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45935.548125925925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45935.548125925925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45935.548125925925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45935.548125925925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45935.548125925925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45935.548125925925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45935.548125925925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45935.548125925925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45935.548125925925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45935.548125925925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45935.548125925925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45935.548125925925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45935.548125925925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45935.548125925925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45935.548125925925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45935.548125925925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45935.548125925925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45935.548125925925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45935.548125925925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45935.548125925925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45935.548125925925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45935.548125925925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45935.548125925925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45935.548125925925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45935.548125925925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45935.548125925925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45935.548125925925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45935.548125925925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45935.548125925925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45935.548125925925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45935.548125925925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45935.548125925925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45935.548125925925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45935.548125925925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45935.548125925925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45935.548125925925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45935.548125925925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45935.548125925925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45935.548125925925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45935.548125925925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45935.548125925925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45935.548125925925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45935.548125925925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45935.548125925925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45935.548125925925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45935.548125925925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45935.548125925925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45935.548125925925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45935.548125925925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45935.548125925925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45935.548125925925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45935.548125925925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45935.548125925925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45935.548125925925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45935.548125925925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45935.548125925925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45935.548125925925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45935.548125925925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45935.548125925925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45935.548125925925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45935.548125925925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45935.548125925925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45935.548125925925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45935.548125925925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45935.548125925925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45935.548125925925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45935.548125925925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45935.548125925925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45935.548125925925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45935.548125925925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45935.548125925925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45935.548125925925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45935.548125925925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45935.548125925925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45935.548125925925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45935.548125925925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45935.548125925925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45935.548125925925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45935.548125925925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45935.548125925925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45935.548125925925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45935.548125925925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45935.548125925925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45935.548125925925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45935.548125925925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45935.548125925925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45935.548125925925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45935.548125925925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45935.548125925925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45935.548125925925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45935.548125925925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45935.548125925925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45935.548125925925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45935.548125925925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45935.548125925925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45935.548125925925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45935.548125925925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45935.548125925925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45935.548125925925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45935.548125925925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45935.548125925925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45935.548125925925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45935.548125925925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45935.548125925925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45935.548125925925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45935.548125925925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45935.548125925925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45935.548125925925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45935.548125925925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45935.548125925925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45935.548125925925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45935.548125925925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45935.548125925925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45935.548125925925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45935.548125925925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45935.548125925925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45935.548125925925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45935.548125925925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45935.548125925925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45935.548125925925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45935.548125925925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45935.548125925925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45935.548125925925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45935.548125925925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45935.548125925925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45935.548125925925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45935.548125925925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45935.548125925925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45935.548125925925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45935.548125925925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45935.548125925925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45935.548125925925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45935.548125925925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45935.548125925925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45935.548125925925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45935.548125925925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45935.548125925925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45935.548125925925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45935.548125925925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45935.548125925925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45935.548125925925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45935.548125925925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45935.548125925925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45935.548125925925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45935.548125925925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45935.548125925925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45935.548125925925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45935.548125925925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45935.548125925925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45935.548125925925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45935.548125925925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45935.548125925925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45935.548125925925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45935.548125925925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45935.548125925925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45935.548125925925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45935.548125925925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45935.548125925925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45935.548125925925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45935.548125925925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45935.548125925925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45935.548125925925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45935.548125925925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45935.548125925925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45935.548125925925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45935.548125925925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45935.548125925925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45935.548125925925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45935.548125925925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45935.548125925925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45935.548125925925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45935.548125925925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45935.548125925925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45935.548125925925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45935.548125925925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45935.548125925925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45935.548125925925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45935.548125925925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45935.548125925925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45935.548125925925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45935.548125925925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45935.548125925925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45935.548125925925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45935.548125925925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45935.548125925925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45935.548125925925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45935.548125925925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45935.548125925925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45935.548125925925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45935.548125925925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45935.548125925925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45935.548125925925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45935.548125925925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45935.548125925925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45935.548125925925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45935.548125925925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45935.548125925925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45935.548125925925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45935.548125925925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45935.548125925925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45935.548125925925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45935.548125925925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45935.548125925925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45935.548125925925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45935.548125925925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45935.548125925925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45935.548125925925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45935.548125925925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45935.548125925925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45935.548125925925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45935.548125925925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45935.548125925925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45935.548125925925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45935.548125925925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45935.548125925925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45935.548125925925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45935.548125925925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45935.548125925925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45935.548125925925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45935.548125925925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45935.548125925925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45935.548125925925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45935.548125925925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45935.548125925925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45935.548125925925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45935.548125925925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45935.548125925925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45935.548125925925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45935.548125925925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45935.548125925925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45935.548125925925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45935.548125925925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45935.548125925925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45935.548125925925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45935.548125925925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45935.548125925925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45935.548125925925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45935.548125925925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45935.548125925925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45935.548125925925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45935.548125925925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45935.548125925925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45935.548125925925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45935.548125925925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45935.548125925925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45935.548125925925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45935.548125925925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45935.548125925925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45935.548125925925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45935.548125925925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45935.548125925925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45935.548125925925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45935.548125925925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45935.548125925925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45935.548125925925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45935.548125925925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45935.548125925925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45935.548125925925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45935.548125925925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45935.548125925925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45935.548125925925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45935.548125925925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45935.548125925925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45935.548125925925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45935.548125925925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45935.548125925925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45935.548125925925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45935.548125925925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45935.548125925925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45935.548125925925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45935.548125925925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45935.548125925925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45935.548125925925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45935.548125925925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45935.548125925925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45935.548125925925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45935.548125925925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45935.548125925925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45935.548125925925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45935.548125925925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45935.548125925925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45935.548125925925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45935.548125925925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45935.548125925925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45935.548125925925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45935.548125925925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45935.548125925925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45935.548125925925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45935.548125925925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45935.548125925925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45935.548125925925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45935.548125925925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45935.548125925925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45935.548125925925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45935.548125925925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45935.548125925925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45935.548125925925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45935.548125925925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45935.548125925925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45935.548125925925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45935.548125925925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45935.548125925925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45935.548125925925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45935.548125925925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45935.548125925925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45935.548125925925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45935.548125925925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45935.548125925925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45935.548125925925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45935.548125925925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45935.548125925925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45935.548125925925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45935.548125925925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45935.548125925925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45935.548125925925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45935.548125925925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45935.548125925925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45935.548125925925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45935.548125925925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45935.548125925925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45935.548125925925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45935.548125925925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45935.548125925925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45935.548125925925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45935.548125925925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45935.548125925925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45935.548125925925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45935.548125925925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45935.548125925925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45935.548125925925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45935.548125925925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45935.548125925925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45935.548125925925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45935.548125925925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45935.548125925925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45935.548125925925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45935.548125925925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45935.548125925925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45935.548125925925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45935.548125925925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45935.548125925925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45935.548125925925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45935.548125925925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45935.548125925925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45935.548125925925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45935.548125925925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45935.548125925925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45935.548125925925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45935.548125925925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45935.548125925925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45935.548125925925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45935.548125925925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45935.548125925925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45935.548125925925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45935.548125925925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45935.548125925925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45935.548125925925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45935.548125925925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45935.548125925925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45935.548125925925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45935.548125925925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45935.548125925925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45935.548125925925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45935.548125925925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45935.548125925925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45935.548125925925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45935.548125925925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45935.548125925925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45935.548125925925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45935.548125925925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45935.548125925925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45935.548125925925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45935.548125925925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45935.548125925925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45935.548125925925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45935.548125925925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45935.548125925925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45935.548125925925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45935.548125925925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45935.548125925925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45935.548125925925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45935.548125925925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45935.548125925925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45935.548125925925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45935.548125925925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45935.548125925925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45935.548125925925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45935.548125925925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45935.548125925925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45935.548125925925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45935.548125925925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45935.548125925925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45935.548125925925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45935.548125925925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45935.548125925925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45935.548125925925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45935.548125925925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45935.548125925925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45935.548125925925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45935.548125925925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45935.548125925925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45935.548125925925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45935.548125925925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45935.548125925925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45935.548125925925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45935.548125925925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45935.548125925925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45935.548125925925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45935.548125925925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45935.548125925925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45935.548125925925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45935.548125925925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45935.548125925925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45935.548125925925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45935.548125925925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45935.548125925925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45935.548125925925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45935.548125925925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45935.548125925925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45935.548125925925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45935.548125925925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45935.548125925925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45935.548125925925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45935.548125925925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45935.548125925925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45935.548125925925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45935.548125925925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45935.548125925925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45935.548125925925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45935.548125925925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45935.548125925925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45935.548125925925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45935.548125925925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45935.548125925925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45935.548125925925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45935.548125925925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45935.548125925925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45935.548125925925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45935.548125925925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45935.548125925925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45935.548125925925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45935.548125925925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45935.548125925925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45935.548125925925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45935.548125925925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45935.548125925925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45935.548125925925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45935.548125925925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45935.548125925925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45935.548125925925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45935.548125925925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45935.548125925925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45935.548125925925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45935.548125925925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45935.548125925925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45935.548125925925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45935.548125925925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45935.548125925925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45935.548125925925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45935.548125925925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45935.548125925925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45935.548125925925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45935.548125925925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45935.548125925925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45935.548125925925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45935.548125925925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45935.548125925925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45935.548125925925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45935.548125925925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45935.548125925925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45935.548125925925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45935.548125925925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45935.548125925925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45935.548125925925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45935.548125925925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45935.548125925925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45935.548125925925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45935.548125925925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45935.548125925925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45935.548125925925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45935.548125925925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45935.548125925925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45935.548125925925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45935.548125925925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45935.548125925925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45935.548125925925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45935.548125925925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45935.548125925925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45935.548125925925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45935.548125925925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45935.548125925925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45935.548125925925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45935.548125925925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45935.548125925925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45935.548125925925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45935.548125925925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45935.548125925925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45935.548125925925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45935.548125925925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45935.548125925925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45935.548125925925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45935.548125925925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45935.548125925925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45935.548125925925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45935.548125925925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45935.548125925925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45935.548125925925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45935.548125925925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45935.548125925925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45935.548125925925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45935.548125925925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45935.548125925925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45935.548125925925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45935.548125925925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45935.548125925925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45935.548125925925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45935.548125925925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45935.548125925925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45935.548125925925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45935.548125925925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45935.548125925925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45935.548125925925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45935.548125925925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45935.548125925925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45935.548125925925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45935.548125925925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45935.548125925925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45935.548125925925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45935.548125925925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45935.548125925925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45935.548125925925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45935.548125925925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45935.548125925925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45935.548125925925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45935.548125925925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45935.548125925925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45935.548125925925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45935.548125925925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45935.548125925925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45935.548125925925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45935.548125925925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45935.548125925925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45935.548125925925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45935.548125925925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45935.548125925925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45935.548125925925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45935.548125925925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45935.548125925925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45935.548125925925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45935.548125925925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45935.548125925925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45935.548125925925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45935.548125925925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45935.548125925925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45935.548125925925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45935.548125925925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45935.548125925925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45935.548125925925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45935.548125925925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45935.548125925925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45935.548125925925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45935.548125925925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45935.548125925925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45935.548125925925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45935.548125925925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45935.548125925925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45935.548125925925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45935.548125925925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45935.548125925925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45935.548125925925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45935.548125925925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45935.548125925925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45935.548125925925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45935.548125925925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45935.548125925925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45935.548125925925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45935.548125925925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45935.548125925925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45935.548125925925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45935.548125925925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45935.548125925925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45935.548125925925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45935.548125925925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45935.548125925925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45935.548125925925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45935.548125925925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45935.548125925925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45935.548125925925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45935.548125925925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45935.548125925925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45935.548125925925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45935.548125925925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45935.548125925925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45935.548125925925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45935.548125925925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45935.548125925925</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232.06740833332879</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4.6578481481483323</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34306</v>
      </c>
      <c r="E4" s="112" t="s">
        <v>38964</v>
      </c>
      <c r="F4" s="113">
        <v>45934.995312500003</v>
      </c>
      <c r="G4" s="114">
        <f ca="1">IFERROR(NOW()-F4,"")</f>
        <v>0.55281342592206784</v>
      </c>
      <c r="H4" s="113">
        <v>45934.989328703705</v>
      </c>
      <c r="I4" s="110" t="str">
        <f>IFERROR(VLOOKUP(D4,DB!A:F,6,0),"")</f>
        <v>SCECO</v>
      </c>
      <c r="J4" s="110" t="str">
        <f>IFERROR(VLOOKUP(D4,DB!A:G,7,0),"")</f>
        <v>Dead</v>
      </c>
      <c r="K4" s="115" t="s">
        <v>39058</v>
      </c>
      <c r="L4" s="107" t="str">
        <f>IFERROR(VLOOKUP(D4,DB!A:I,9,0),"")</f>
        <v>Latis</v>
      </c>
    </row>
    <row r="5" spans="1:16" ht="23.25" customHeight="1">
      <c r="A5" s="110" t="s">
        <v>39059</v>
      </c>
      <c r="B5" s="110" t="str">
        <f>IFERROR(VLOOKUP(D5,DB!A:K,11,0),"")</f>
        <v>R4</v>
      </c>
      <c r="C5" s="111">
        <v>2</v>
      </c>
      <c r="D5" s="107" t="s">
        <v>25891</v>
      </c>
      <c r="E5" s="112" t="s">
        <v>38964</v>
      </c>
      <c r="F5" s="113">
        <v>45935.156944444447</v>
      </c>
      <c r="G5" s="114">
        <f ca="1">IFERROR(NOW()-F5,"")</f>
        <v>0.39118148147827014</v>
      </c>
      <c r="H5" s="113">
        <v>45935.07104166667</v>
      </c>
      <c r="I5" s="110" t="str">
        <f>IFERROR(VLOOKUP(D5,DB!A:F,6,0),"")</f>
        <v>Generator-SG</v>
      </c>
      <c r="J5" s="110" t="str">
        <f>IFERROR(VLOOKUP(D5,DB!A:G,7,0),"")</f>
        <v>Good</v>
      </c>
      <c r="K5" s="115" t="s">
        <v>39060</v>
      </c>
      <c r="L5" s="107" t="str">
        <f>IFERROR(VLOOKUP(D5,DB!A:I,9,0),"")</f>
        <v>Latis</v>
      </c>
    </row>
    <row r="6" spans="1:16" ht="15" customHeight="1">
      <c r="A6" s="110" t="s">
        <v>39061</v>
      </c>
      <c r="B6" s="110" t="str">
        <f>IFERROR(VLOOKUP(D6,DB!A:K,11,0),"")</f>
        <v>R4</v>
      </c>
      <c r="C6" s="111">
        <v>1</v>
      </c>
      <c r="D6" s="107" t="s">
        <v>24468</v>
      </c>
      <c r="E6" s="112" t="s">
        <v>38964</v>
      </c>
      <c r="F6" s="113"/>
      <c r="G6" s="114">
        <f ca="1">IFERROR(NOW()-F6,"")</f>
        <v>45935.548125925925</v>
      </c>
      <c r="H6" s="113">
        <v>45935.419340277775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36282</v>
      </c>
      <c r="E7" s="112" t="s">
        <v>38964</v>
      </c>
      <c r="F7" s="113">
        <v>45935.5078125</v>
      </c>
      <c r="G7" s="114">
        <f ca="1">IFERROR(NOW()-F7,"")</f>
        <v>4.0313425924978219E-2</v>
      </c>
      <c r="H7" s="113">
        <v>45935.502002314817</v>
      </c>
      <c r="I7" s="110" t="str">
        <f>IFERROR(VLOOKUP(D7,DB!A:F,6,0),"")</f>
        <v>Generator-SG</v>
      </c>
      <c r="J7" s="110" t="str">
        <f>IFERROR(VLOOKUP(D7,DB!A:G,7,0),"")</f>
        <v>No BB Shifted</v>
      </c>
      <c r="K7" s="115" t="s">
        <v>39064</v>
      </c>
      <c r="L7" s="107" t="str">
        <f>IFERROR(VLOOKUP(D7,DB!A:I,9,0),"")</f>
        <v>Latis</v>
      </c>
    </row>
    <row r="8" spans="1:16" ht="15" customHeight="1">
      <c r="A8" s="110" t="s">
        <v>39065</v>
      </c>
      <c r="B8" s="110" t="str">
        <f>IFERROR(VLOOKUP(D8,DB!A:K,11,0),"")</f>
        <v>R4</v>
      </c>
      <c r="C8" s="111">
        <v>3</v>
      </c>
      <c r="D8" s="107" t="s">
        <v>35137</v>
      </c>
      <c r="E8" s="112" t="s">
        <v>38964</v>
      </c>
      <c r="F8" s="113" t="s">
        <v>39066</v>
      </c>
      <c r="G8" s="114" t="str">
        <f ca="1">IFERROR(NOW()-F8,"")</f>
        <v/>
      </c>
      <c r="H8" s="113"/>
      <c r="I8" s="110" t="str">
        <f>IFERROR(VLOOKUP(D8,DB!A:F,6,0),"")</f>
        <v>Generator-SG</v>
      </c>
      <c r="J8" s="110" t="str">
        <f>IFERROR(VLOOKUP(D8,DB!A:G,7,0),"")</f>
        <v>Dead</v>
      </c>
      <c r="K8" s="115"/>
      <c r="L8" s="107" t="str">
        <f>IFERROR(VLOOKUP(D8,DB!A:I,9,0),"")</f>
        <v>Latis</v>
      </c>
    </row>
    <row r="9" spans="1:16" ht="15" customHeight="1">
      <c r="A9" s="110"/>
      <c r="B9" s="110" t="str">
        <f>IFERROR(VLOOKUP(D9,DB!A:K,11,0),"")</f>
        <v/>
      </c>
      <c r="C9" s="111"/>
      <c r="D9" s="107"/>
      <c r="E9" s="112"/>
      <c r="F9" s="113"/>
      <c r="G9" s="114">
        <f ca="1">IFERROR(NOW()-F9,"")</f>
        <v>45935.548125925925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45935.548125925925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45935.548125925925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45935.548125925925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45935.548125925925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45935.548125925925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45935.548125925925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45935.548125925925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45935.548125925925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45935.548125925925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45935.548125925925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45935.548125925925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45935.548125925925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45935.548125925925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45935.548125925925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45935.548125925925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45935.548125925925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45935.548125925925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45935.548125925925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45935.548125925925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45935.548125925925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45935.548125925925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45935.548125925925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45935.548125925925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45935.548125925925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45935.548125925925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45935.548125925925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45935.548125925925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45935.548125925925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45935.548125925925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45935.548125925925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45935.548125925925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45935.548125925925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45935.548125925925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45935.548125925925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45935.548125925925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45935.548125925925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45935.548125925925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45935.548125925925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45935.548125925925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45935.548125925925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45935.548125925925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45935.548125925925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45935.548125925925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45935.548125925925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45935.548125925925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45935.548125925925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45935.548125925925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45935.548125925925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45935.548125925925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45935.548125925925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45935.548125925925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45935.548125925925</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43.716065740736667</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9.3592486111083417</v>
      </c>
      <c r="H3" s="38">
        <v>45926.158159722225</v>
      </c>
      <c r="I3" s="37" t="str">
        <f>IFERROR(VLOOKUP(D3,DB!A:F,6,0),"")</f>
        <v>SCECO</v>
      </c>
      <c r="J3" s="37" t="str">
        <f>IFERROR(VLOOKUP(D3,DB!A:G,7,0),"")</f>
        <v>Good</v>
      </c>
      <c r="K3" s="37" t="s">
        <v>39070</v>
      </c>
      <c r="L3" s="37" t="str">
        <f>IFERROR(VLOOKUP(D3,DB!A:I,9,0),"")</f>
        <v>Latis</v>
      </c>
      <c r="M3" s="136"/>
    </row>
    <row r="4" spans="1:13" ht="15.75">
      <c r="A4" s="37"/>
      <c r="B4" s="37" t="str">
        <f>IFERROR(VLOOKUP(D4,DB!A:K,11,0),"")</f>
        <v/>
      </c>
      <c r="C4" s="37"/>
      <c r="D4" s="140"/>
      <c r="E4" s="37"/>
      <c r="F4" s="38"/>
      <c r="G4" s="39">
        <f ca="1">IFERROR(NOW()-F4,"-")</f>
        <v>45935.548125925925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45935.548125925925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45935.548125925925</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45935.548125925925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45935.548125925925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45935.548125925925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45935.548125925925</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45935.548125925925</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45935.548125925925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45935.548125925925</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45935.548125925925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45935.548125925925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45935.548125925925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45935.548125925925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45935.548125925925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45935.548125925925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45935.548125925925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45935.548125925925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45935.548125925925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45935.548125925925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45935.548125925925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45935.548125925925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45935.548125925925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45935.548125925925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45935.548125925925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45935.548125925925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45935.548125925925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45935.548125925925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45935.548125925925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45935.548125925925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45935.548125925925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45935.548125925925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45935.548125925925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45935.548125925925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45935.548125925925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45935.548125925925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45935.548125925925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45935.548125925925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45935.548125925925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45935.548125925925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45935.548125925925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45935.548125925925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45935.548125925925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45935.548125925925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45935.548125925925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45935.548125925925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45935.548125925925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45935.548125925925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45935.548125925925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45935.548125925925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45935.548125925925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45935.548125925925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45935.548125925925</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45935.548125925925</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45935.548125925925</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45935.548125925925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45935.548125925925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45935.548125925925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45935.548125925925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45935.548125925925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45935.548125925925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45935.548125925925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45935.548125925925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45935.548125925925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45935.548125925925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45935.548125925925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45935.548125925925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45935.548125925925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45935.548125925925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45935.548125925925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45935.548125925925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45935.548125925925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45935.548125925925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45935.548125925925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45935.548125925925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45935.548125925925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45935.548125925925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45935.548125925925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45935.548125925925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45935.548125925925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45935.548125925925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45935.548125925925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45935.548125925925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45935.548125925925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45935.548125925925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45935.548125925925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45935.548125925925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45935.548125925925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45935.548125925925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45935.548125925925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45935.548125925925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45935.548125925925</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45935.548125925925</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45935.548125925925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45935.548125925925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45935.548125925925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45935.548125925925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45935.548125925925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45935.548125925925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45935.548125925925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45935.548125925925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45935.548125925925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45935.548125925925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45935.548125925925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45935.548125925925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45935.548125925925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45935.548125925925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45935.548125925925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45935.548125925925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45935.548125925925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45935.548125925925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45935.548125925925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45935.548125925925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45935.548125925925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45935.548125925925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45935.548125925925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45935.548125925925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45935.548125925925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45935.548125925925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45935.548125925925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45935.548125925925</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45935.548125925925</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45935.548125925925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45935.548125925925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45935.548125925925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45935.548125925925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45935.548125925925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45935.548125925925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45935.548125925925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45935.548125925925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45935.548125925925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45935.548125925925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45935.548125925925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45935.548125925925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45935.548125925925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45935.548125925925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45935.548125925925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45935.548125925925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45935.548125925925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45935.548125925925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45935.548125925925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45935.548125925925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45935.548125925925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45935.548125925925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45935.548125925925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45935.548125925925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45935.548125925925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45935.548125925925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45935.548125925925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45935.548125925925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45935.548125925925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45935.548125925925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45935.548125925925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45935.548125925925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45935.548125925925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45935.548125925925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45935.548125925925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45935.548125925925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45935.548125925925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45935.548125925925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45935.548125925925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45935.548125925925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45935.548125925925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45935.548125925925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45935.548125925925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45935.548125925925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45935.548125925925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45935.548125925925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45935.548125925925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45935.548125925925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45935.548125925925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45935.548125925925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45935.548125925925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45935.548125925925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45935.548125925925</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45935.548125925925</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8.7752787037024973</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20" t="s">
        <v>5398</v>
      </c>
      <c r="C3" s="137">
        <v>1</v>
      </c>
      <c r="D3" s="120" t="s">
        <v>32861</v>
      </c>
      <c r="E3" s="137" t="s">
        <v>39072</v>
      </c>
      <c r="F3" s="138">
        <v>45933.880972222221</v>
      </c>
      <c r="G3" s="89">
        <f ca="1">IFERROR(NOW()-F3,"-")</f>
        <v>1.6671537037036614</v>
      </c>
      <c r="H3" s="139">
        <v>45929.455266203702</v>
      </c>
      <c r="I3" s="120" t="str">
        <f>IFERROR(VLOOKUP(D3,DB!A:F,6,0),"")</f>
        <v>SCECO</v>
      </c>
      <c r="J3" s="120" t="str">
        <f>IFERROR(VLOOKUP(D3,DB!A:G,7,0),"")</f>
        <v>In progress</v>
      </c>
      <c r="K3" s="137" t="s">
        <v>39073</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20" t="str">
        <f>IFERROR(VLOOKUP(D4,DB!A:K,11,0),"")</f>
        <v>R6</v>
      </c>
      <c r="C4" s="137">
        <v>1</v>
      </c>
      <c r="D4" s="120" t="s">
        <v>33684</v>
      </c>
      <c r="E4" s="137" t="s">
        <v>38964</v>
      </c>
      <c r="F4" s="139">
        <v>45933.705324074072</v>
      </c>
      <c r="G4" s="89">
        <f ca="1">IFERROR(NOW()-F4,"-")</f>
        <v>1.8428018518534373</v>
      </c>
      <c r="H4" s="139">
        <v>45933.228229166663</v>
      </c>
      <c r="I4" s="120" t="str">
        <f>IFERROR(VLOOKUP(D4,DB!A:F,6,0),"")</f>
        <v>SCECO</v>
      </c>
      <c r="J4" s="120" t="str">
        <f>IFERROR(VLOOKUP(D4,DB!A:G,7,0),"")</f>
        <v>Weak</v>
      </c>
      <c r="K4" s="137" t="s">
        <v>39076</v>
      </c>
      <c r="L4" s="126" t="str">
        <f>IFERROR(VLOOKUP(D4,DB!A:I,9,0),"")</f>
        <v>Latis</v>
      </c>
    </row>
    <row r="5" spans="1:16383" ht="31.5" customHeight="1">
      <c r="A5" s="137" t="s">
        <v>39077</v>
      </c>
      <c r="B5" s="120" t="s">
        <v>5398</v>
      </c>
      <c r="C5" s="137">
        <v>1</v>
      </c>
      <c r="D5" s="120" t="s">
        <v>33408</v>
      </c>
      <c r="E5" s="137" t="s">
        <v>38964</v>
      </c>
      <c r="F5" s="138">
        <v>45934.942245370374</v>
      </c>
      <c r="G5" s="89">
        <f ca="1">IFERROR(NOW()-F5,"-")</f>
        <v>0.6058805555512663</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45935.548125925925</v>
      </c>
      <c r="H6" s="137"/>
      <c r="I6" s="120" t="str">
        <f>IFERROR(VLOOKUP(D6,DB!A:F,6,0),"")</f>
        <v/>
      </c>
      <c r="J6" s="120" t="str">
        <f>IFERROR(VLOOKUP(D6,DB!A:G,7,0),"")</f>
        <v/>
      </c>
      <c r="K6" s="137"/>
      <c r="L6" s="126" t="str">
        <f>IFERROR(VLOOKUP(D6,DB!A:I,9,0),"")</f>
        <v/>
      </c>
    </row>
    <row r="7" spans="1:16383" ht="31.5" customHeight="1">
      <c r="A7" s="121"/>
      <c r="B7" s="120" t="str">
        <f>IFERROR(VLOOKUP(D7,DB!A:K,11,0),"")</f>
        <v/>
      </c>
      <c r="C7" s="137"/>
      <c r="D7" s="149"/>
      <c r="E7" s="137"/>
      <c r="F7" s="137"/>
      <c r="G7" s="89">
        <f ca="1">IFERROR(NOW()-F7,"-")</f>
        <v>45935.548125925925</v>
      </c>
      <c r="H7" s="137"/>
      <c r="I7" s="120" t="str">
        <f>IFERROR(VLOOKUP(D7,DB!A:F,6,0),"")</f>
        <v/>
      </c>
      <c r="J7" s="120" t="str">
        <f>IFERROR(VLOOKUP(D7,DB!A:G,7,0),"")</f>
        <v/>
      </c>
      <c r="K7" s="137"/>
      <c r="L7" s="126" t="str">
        <f>IFERROR(VLOOKUP(D7,DB!A:I,9,0),"")</f>
        <v/>
      </c>
    </row>
    <row r="8" spans="1:16383" ht="31.5" customHeight="1">
      <c r="A8" s="121"/>
      <c r="B8" s="120" t="str">
        <f>IFERROR(VLOOKUP(D8,DB!A:K,11,0),"")</f>
        <v/>
      </c>
      <c r="C8" s="137"/>
      <c r="D8" s="120"/>
      <c r="E8" s="137"/>
      <c r="F8" s="137"/>
      <c r="G8" s="89">
        <f ca="1">IFERROR(NOW()-F8,"-")</f>
        <v>45935.548125925925</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50"/>
      <c r="E9" s="137"/>
      <c r="F9" s="137"/>
      <c r="G9" s="89">
        <f ca="1">IFERROR(NOW()-F9,"-")</f>
        <v>45935.548125925925</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45935.548125925925</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45935.548125925925</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45935.548125925925</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45935.548125925925</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45935.548125925925</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45935.548125925925</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45935.548125925925</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45935.548125925925</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45935.548125925925</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45935.548125925925</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45935.548125925925</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45935.548125925925</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45935.548125925925</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45935.548125925925</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45935.548125925925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45935.548125925925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45935.548125925925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45935.548125925925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45935.548125925925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45935.548125925925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45935.548125925925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45935.548125925925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45935.548125925925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45935.548125925925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45935.548125925925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45935.548125925925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45935.548125925925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45935.548125925925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45935.548125925925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45935.548125925925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45935.548125925925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45935.548125925925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45935.548125925925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45935.548125925925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45935.548125925925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45935.548125925925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45935.548125925925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45935.548125925925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45935.548125925925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45935.548125925925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45935.548125925925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45935.548125925925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45935.548125925925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45935.548125925925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45935.548125925925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45935.548125925925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45935.548125925925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45935.548125925925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45935.548125925925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45935.548125925925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45935.548125925925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45935.548125925925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45935.548125925925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45935.548125925925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45935.548125925925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45935.548125925925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45935.548125925925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45935.548125925925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45935.548125925925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45935.548125925925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45935.548125925925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45935.548125925925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45935.548125925925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45935.548125925925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45935.548125925925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45935.548125925925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45935.548125925925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45935.548125925925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45935.548125925925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45935.548125925925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45935.548125925925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45935.548125925925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45935.548125925925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45935.548125925925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45935.548125925925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45935.548125925925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45935.548125925925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45935.548125925925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45935.548125925925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45935.548125925925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45935.548125925925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45935.548125925925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45935.548125925925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45935.548125925925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45935.548125925925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45935.548125925925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45935.548125925925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45935.548125925925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45935.548125925925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45935.548125925925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45935.548125925925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45935.548125925925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45935.548125925925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45935.548125925925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45935.548125925925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45935.548125925925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45935.548125925925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45935.548125925925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45935.548125925925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45935.548125925925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45935.548125925925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45935.548125925925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45935.548125925925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45935.548125925925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45935.548125925925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45935.548125925925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45935.548125925925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45935.548125925925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45935.548125925925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45935.548125925925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45935.548125925925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45935.548125925925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45935.548125925925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45935.548125925925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45935.548125925925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45935.548125925925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45935.548125925925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45935.548125925925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45935.548125925925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45935.548125925925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45935.548125925925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45935.548125925925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45935.548125925925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45935.548125925925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45935.548125925925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45935.548125925925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45935.548125925925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45935.548125925925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45935.548125925925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45935.548125925925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45935.548125925925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45935.548125925925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45935.548125925925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45935.548125925925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45935.548125925925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45935.548125925925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45935.548125925925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45935.548125925925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45935.548125925925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45935.548125925925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45935.548125925925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45935.548125925925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45935.548125925925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45935.548125925925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45935.548125925925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45935.548125925925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45935.548125925925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45935.548125925925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45935.548125925925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45935.548125925925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45935.548125925925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45935.548125925925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45935.548125925925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45935.548125925925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45935.548125925925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45935.548125925925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45935.548125925925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45935.548125925925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45935.548125925925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45935.548125925925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45935.548125925925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45935.548125925925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45935.548125925925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45935.548125925925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45935.548125925925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45935.548125925925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45935.548125925925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45935.548125925925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45935.548125925925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45935.548125925925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45935.548125925925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45935.548125925925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45935.548125925925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45935.548125925925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45935.548125925925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45935.548125925925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45935.548125925925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45935.548125925925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45935.548125925925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45935.548125925925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45935.548125925925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45935.548125925925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45935.548125925925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45935.548125925925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45935.548125925925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45935.548125925925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45935.548125925925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45935.548125925925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45935.548125925925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45935.548125925925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45935.548125925925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45935.548125925925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45935.548125925925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45935.548125925925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45935.548125925925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45935.548125925925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45935.548125925925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45935.548125925925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45935.548125925925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45935.548125925925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45935.548125925925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45935.548125925925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45935.548125925925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45935.548125925925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45935.548125925925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45935.548125925925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45935.548125925925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45935.548125925925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45935.548125925925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45935.548125925925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45935.548125925925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45935.548125925925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45935.548125925925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45935.548125925925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45935.548125925925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45935.548125925925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45935.548125925925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45935.548125925925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45935.548125925925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45935.548125925925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45935.548125925925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45935.548125925925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45935.548125925925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45935.548125925925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45935.548125925925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45935.548125925925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45935.548125925925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45935.548125925925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45935.548125925925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45935.548125925925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45935.548125925925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45935.548125925925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45935.548125925925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45935.548125925925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45935.548125925925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45935.548125925925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45935.548125925925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45935.548125925925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45935.548125925925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45935.548125925925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45935.548125925925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45935.548125925925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45935.548125925925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45935.548125925925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45935.548125925925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45935.548125925925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45935.548125925925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45935.548125925925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45935.548125925925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45935.548125925925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45935.548125925925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45935.548125925925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45935.548125925925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45935.548125925925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45935.548125925925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45935.548125925925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45935.548125925925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45935.548125925925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45935.548125925925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45935.548125925925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45935.548125925925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45935.548125925925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45935.548125925925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45935.548125925925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45935.548125925925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45935.548125925925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45935.548125925925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45935.548125925925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45935.548125925925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45935.548125925925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45935.548125925925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45935.548125925925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45935.548125925925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45935.548125925925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45935.548125925925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45935.548125925925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45935.548125925925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45935.548125925925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45935.548125925925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45935.548125925925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45935.548125925925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45935.548125925925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45935.548125925925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45935.548125925925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45935.548125925925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45935.548125925925</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2025-10-05T10:11:16Z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