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161" documentId="13_ncr:1_{F6CB121F-512D-4AA6-A0C1-0FB36C537598}" xr6:coauthVersionLast="47" xr6:coauthVersionMax="47" xr10:uidLastSave="{2125F283-3077-43FD-890D-D84141F6E82A}"/>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6" l="1"/>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13" i="3"/>
  <c r="G14" i="3"/>
  <c r="G15" i="3"/>
  <c r="G16" i="3"/>
  <c r="I3" i="4"/>
  <c r="J3" i="4"/>
  <c r="I3" i="6"/>
  <c r="I4" i="6"/>
  <c r="L13" i="3"/>
  <c r="J13" i="3"/>
  <c r="I13" i="3"/>
  <c r="B13" i="3"/>
  <c r="B5" i="6"/>
  <c r="I5" i="6"/>
  <c r="J5" i="6"/>
  <c r="L5" i="6"/>
  <c r="B6" i="6"/>
  <c r="G6" i="6"/>
  <c r="I6" i="6"/>
  <c r="J6" i="6"/>
  <c r="L6" i="6"/>
  <c r="L3" i="6"/>
  <c r="L4" i="6"/>
  <c r="L2" i="6"/>
  <c r="J4" i="6"/>
  <c r="J3" i="6"/>
  <c r="J2" i="6"/>
  <c r="I2" i="6"/>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L99" i="5"/>
  <c r="J99" i="5"/>
  <c r="I99" i="5"/>
  <c r="G99" i="5"/>
  <c r="B99"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L4" i="5"/>
  <c r="L5" i="5"/>
  <c r="L6" i="5"/>
  <c r="L7" i="5"/>
  <c r="L8" i="5"/>
  <c r="L9" i="5"/>
  <c r="L10" i="5"/>
  <c r="L11" i="5"/>
  <c r="J4" i="5"/>
  <c r="J5" i="5"/>
  <c r="J6" i="5"/>
  <c r="J7" i="5"/>
  <c r="J8" i="5"/>
  <c r="J9" i="5"/>
  <c r="J10" i="5"/>
  <c r="J11" i="5"/>
  <c r="I4" i="5"/>
  <c r="I5" i="5"/>
  <c r="I6" i="5"/>
  <c r="I7" i="5"/>
  <c r="I8" i="5"/>
  <c r="I9" i="5"/>
  <c r="I10" i="5"/>
  <c r="I11" i="5"/>
  <c r="G4" i="5"/>
  <c r="G5" i="5"/>
  <c r="G6" i="5"/>
  <c r="G7" i="5"/>
  <c r="G8" i="5"/>
  <c r="G9" i="5"/>
  <c r="G10" i="5"/>
  <c r="G11" i="5"/>
  <c r="B4" i="5"/>
  <c r="B5" i="5"/>
  <c r="B6" i="5"/>
  <c r="B7" i="5"/>
  <c r="B8" i="5"/>
  <c r="B9" i="5"/>
  <c r="B10" i="5"/>
  <c r="B11"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3" i="1"/>
  <c r="I3" i="1"/>
  <c r="J3" i="1"/>
  <c r="L3" i="1"/>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alcChain>
</file>

<file path=xl/sharedStrings.xml><?xml version="1.0" encoding="utf-8"?>
<sst xmlns="http://schemas.openxmlformats.org/spreadsheetml/2006/main" count="178580" uniqueCount="39074">
  <si>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</si>
  <si>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</si>
  <si>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</si>
  <si>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</si>
  <si>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</si>
  <si>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</si>
  <si>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</si>
  <si>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</si>
  <si>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</si>
  <si>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</si>
  <si>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</si>
  <si>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</si>
  <si>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</si>
  <si>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</si>
  <si>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</si>
  <si>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</si>
  <si>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</si>
  <si>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</si>
  <si>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</si>
  <si>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</si>
  <si>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</si>
  <si>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</si>
  <si>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</si>
  <si>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</si>
  <si>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</si>
  <si>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</si>
  <si>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</si>
  <si>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</si>
  <si>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</si>
  <si>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</si>
  <si>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</si>
  <si>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</si>
  <si>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</si>
  <si>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</si>
  <si>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</si>
  <si>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</si>
  <si>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</si>
  <si>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</si>
  <si>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</si>
  <si>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</si>
  <si>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</si>
  <si>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</si>
  <si>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</si>
  <si>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</si>
  <si>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</si>
  <si>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</si>
  <si>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</si>
  <si>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</si>
  <si>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</si>
  <si>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</si>
  <si>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</si>
  <si>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</si>
  <si>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</si>
  <si>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</si>
  <si>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</si>
  <si>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</si>
  <si>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</si>
  <si>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</si>
  <si>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</si>
  <si>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</si>
  <si>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</si>
  <si>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</si>
  <si>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</si>
  <si>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</si>
  <si>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</si>
  <si>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</si>
  <si>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</si>
  <si>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</si>
  <si>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</si>
  <si>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</si>
  <si>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</si>
  <si>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</si>
  <si>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</si>
  <si>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</si>
  <si>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</si>
  <si>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</si>
  <si>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</si>
  <si>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</si>
  <si>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</si>
  <si>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</si>
  <si>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</si>
  <si>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</si>
  <si>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</si>
  <si>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</si>
  <si>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</si>
  <si>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</si>
  <si>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</si>
  <si>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</si>
  <si>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</si>
  <si>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</si>
  <si>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</si>
  <si>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</si>
  <si>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</si>
  <si>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</si>
  <si>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</si>
  <si>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</si>
  <si>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</si>
  <si>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</si>
  <si>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</si>
  <si>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</si>
  <si>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</si>
  <si>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</si>
  <si>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</si>
  <si>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</si>
  <si>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</si>
  <si>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</si>
  <si>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</si>
  <si>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</si>
  <si>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</si>
  <si>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</si>
  <si>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</si>
  <si>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</si>
  <si>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</si>
  <si>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</si>
  <si>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</si>
  <si>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</si>
  <si>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</si>
  <si>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</si>
  <si>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</si>
  <si>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</si>
  <si>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</si>
  <si>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</si>
  <si>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</si>
  <si>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</si>
  <si>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</si>
  <si>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</si>
  <si>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</si>
  <si>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</si>
  <si>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</si>
  <si>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</si>
  <si>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</si>
  <si>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</si>
  <si>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</si>
  <si>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</si>
  <si>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</si>
  <si>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</si>
  <si>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</si>
  <si>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</si>
  <si>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</si>
  <si>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</si>
  <si>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</si>
  <si>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</si>
  <si>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</si>
  <si>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</si>
  <si>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</si>
  <si>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</si>
  <si>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</si>
  <si>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</si>
  <si>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</si>
  <si>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</si>
  <si>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</si>
  <si>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</si>
  <si>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</si>
  <si>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</si>
  <si>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</si>
  <si>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</si>
  <si>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</si>
  <si>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</si>
  <si>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</si>
  <si>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</si>
  <si>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</si>
  <si>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</si>
  <si>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</si>
  <si>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</si>
  <si>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</si>
  <si>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</si>
  <si>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</si>
  <si>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</si>
  <si>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</si>
  <si>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</si>
  <si>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</si>
  <si>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</si>
  <si>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</si>
  <si>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</si>
  <si>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</si>
  <si>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</si>
  <si>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</si>
  <si>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</si>
  <si>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</si>
  <si>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</si>
  <si>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</si>
  <si>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</si>
  <si>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</si>
  <si>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</si>
  <si>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</si>
  <si>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</si>
  <si>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</si>
  <si>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</si>
  <si>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</si>
  <si>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</si>
  <si>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</si>
  <si>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</si>
  <si>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</si>
  <si>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</si>
  <si>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</si>
  <si>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</si>
  <si>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</si>
  <si>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</si>
  <si>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</si>
  <si>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</si>
  <si>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</si>
  <si>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</si>
  <si>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</si>
  <si>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</si>
  <si>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</si>
  <si>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</si>
  <si>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</si>
  <si>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</si>
  <si>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</si>
  <si>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</si>
  <si>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</si>
  <si>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</si>
  <si>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</si>
  <si>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</si>
  <si>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</si>
  <si>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</si>
  <si>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</si>
  <si>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</si>
  <si>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</si>
  <si>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</si>
  <si>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</si>
  <si>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</si>
  <si>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</si>
  <si>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</si>
  <si>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</si>
  <si>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</si>
  <si>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</si>
  <si>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</si>
  <si>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</si>
  <si>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</si>
  <si>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</si>
  <si>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</si>
  <si>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</si>
  <si>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</si>
  <si>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</si>
  <si>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</si>
  <si>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</si>
  <si>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</si>
  <si>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</si>
  <si>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</si>
  <si>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</si>
  <si>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</si>
  <si>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</si>
  <si>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</si>
  <si>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</si>
  <si>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</si>
  <si>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</si>
  <si>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</si>
  <si>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</si>
  <si>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</si>
  <si>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</si>
  <si>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</si>
  <si>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</si>
  <si>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</si>
  <si>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</si>
  <si>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</si>
  <si>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</si>
  <si>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</si>
  <si>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</si>
  <si>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</si>
  <si>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</si>
  <si>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</si>
  <si>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</si>
  <si>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</si>
  <si>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</si>
  <si>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</si>
  <si>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</si>
  <si>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</si>
  <si>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</si>
  <si>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</si>
  <si>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</si>
  <si>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</si>
  <si>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</si>
  <si>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</si>
  <si>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</si>
  <si>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</si>
  <si>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</si>
  <si>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</si>
  <si>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</si>
  <si>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</si>
  <si>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</si>
  <si>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</si>
  <si>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</si>
  <si>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</si>
  <si>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</si>
  <si>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</si>
  <si>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</si>
  <si>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</si>
  <si>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</si>
  <si>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</si>
  <si>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</si>
  <si>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</si>
  <si>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</si>
  <si>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</si>
  <si>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</si>
  <si>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</si>
  <si>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</si>
  <si>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</si>
  <si>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</si>
  <si>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</si>
  <si>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</si>
  <si>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</si>
  <si>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</si>
  <si>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</si>
  <si>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</si>
  <si>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</si>
  <si>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</si>
  <si>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</si>
  <si>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</si>
  <si>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</si>
  <si>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</si>
  <si>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</si>
  <si>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</si>
  <si>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</si>
  <si>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</si>
  <si>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</si>
  <si>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</si>
  <si>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</si>
  <si>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</si>
  <si>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</si>
  <si>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</si>
  <si>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</si>
  <si>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</si>
  <si>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</si>
  <si>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</si>
  <si>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</si>
  <si>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</si>
  <si>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</si>
  <si>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</si>
  <si>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</si>
  <si>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</si>
  <si>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</si>
  <si>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</si>
  <si>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</si>
  <si>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</si>
  <si>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</si>
  <si>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</si>
  <si>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</si>
  <si>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</si>
  <si>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</si>
  <si>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</si>
  <si>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</si>
  <si>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</si>
  <si>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</si>
  <si>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</si>
  <si>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</si>
  <si>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</si>
  <si>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</si>
  <si>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</si>
  <si>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</si>
  <si>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</si>
  <si>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</si>
  <si>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</si>
  <si>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</si>
  <si>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</si>
  <si>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</si>
  <si>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</si>
  <si>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</si>
  <si>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</si>
  <si>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</si>
  <si>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</si>
  <si>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</si>
  <si>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</si>
  <si>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</si>
  <si>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</si>
  <si>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</si>
  <si>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</si>
  <si>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</si>
  <si>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</si>
  <si>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</si>
  <si>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</si>
  <si>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</si>
  <si>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</si>
  <si>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</si>
  <si>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</si>
  <si>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</si>
  <si>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</si>
  <si>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</si>
  <si>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</si>
  <si>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</si>
  <si>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</si>
  <si>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</si>
  <si>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</si>
  <si>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</si>
  <si>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</si>
  <si>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</si>
  <si>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</si>
  <si>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</si>
  <si>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</si>
  <si>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</si>
  <si>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</si>
  <si>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</si>
  <si>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</si>
  <si>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</si>
  <si>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</si>
  <si>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</si>
  <si>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</si>
  <si>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</si>
  <si>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</si>
  <si>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</si>
  <si>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</si>
  <si>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</si>
  <si>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</si>
  <si>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</si>
  <si>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</si>
  <si>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</si>
  <si>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</si>
  <si>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</si>
  <si>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</si>
  <si>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</si>
  <si>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</si>
  <si>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</si>
  <si>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</si>
  <si>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</si>
  <si>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</si>
  <si>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</si>
  <si>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</si>
  <si>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</si>
  <si>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</si>
  <si>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</si>
  <si>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</si>
  <si>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</si>
  <si>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</si>
  <si>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</si>
  <si>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</si>
  <si>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</si>
  <si>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</si>
  <si>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</si>
  <si>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</si>
  <si>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</si>
  <si>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</si>
  <si>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</si>
  <si>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</si>
  <si>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</si>
  <si>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</si>
  <si>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</si>
  <si>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</si>
  <si>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</si>
  <si>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</si>
  <si>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</si>
  <si>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</si>
  <si>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</si>
  <si>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</si>
  <si>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</si>
  <si>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</si>
  <si>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</si>
  <si>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</si>
  <si>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</si>
  <si>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</si>
  <si>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</si>
  <si>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</si>
  <si>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</si>
  <si>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</si>
  <si>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</si>
  <si>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</si>
  <si>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</si>
  <si>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</si>
  <si>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</si>
  <si>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</si>
  <si>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</si>
  <si>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</si>
  <si>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</si>
  <si>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</si>
  <si>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</si>
  <si>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</si>
  <si>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</si>
  <si>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</si>
  <si>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</si>
  <si>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</si>
  <si>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</si>
  <si>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</si>
  <si>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</si>
  <si>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</si>
  <si>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</si>
  <si>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</si>
  <si>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</si>
  <si>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</si>
  <si>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</si>
  <si>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</si>
  <si>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</si>
  <si>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</si>
  <si>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</si>
  <si>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</si>
  <si>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</si>
  <si>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</si>
  <si>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</si>
  <si>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</si>
  <si>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</si>
  <si>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</si>
  <si>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</si>
  <si>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</si>
  <si>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</si>
  <si>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</si>
  <si>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</si>
  <si>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</si>
  <si>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</si>
  <si>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</si>
  <si>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</si>
  <si>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</si>
  <si>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</si>
  <si>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</si>
  <si>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</si>
  <si>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</si>
  <si>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</si>
  <si>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</si>
  <si>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</si>
  <si>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</si>
  <si>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</si>
  <si>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</si>
  <si>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</si>
  <si>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</si>
  <si>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</si>
  <si>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</si>
  <si>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</si>
  <si>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</si>
  <si>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</si>
  <si>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</si>
  <si>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</si>
  <si>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</si>
  <si>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</si>
  <si>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</si>
  <si>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</si>
  <si>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</si>
  <si>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</si>
  <si>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</si>
  <si>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</si>
  <si>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</si>
  <si>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</si>
  <si>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</si>
  <si>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</si>
  <si>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</si>
  <si>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</si>
  <si>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</si>
  <si>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</si>
  <si>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</si>
  <si>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</si>
  <si>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</si>
  <si>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</si>
  <si>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</si>
  <si>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</si>
  <si>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</si>
  <si>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</si>
  <si>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</si>
  <si>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</si>
  <si>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</si>
  <si>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</si>
  <si>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</si>
  <si>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</si>
  <si>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</si>
  <si>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</si>
  <si>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</si>
  <si>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</si>
  <si>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</si>
  <si>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</si>
  <si>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</si>
  <si>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</si>
  <si>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</si>
  <si>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</si>
  <si>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</si>
  <si>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</si>
  <si>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</si>
  <si>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</si>
  <si>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</si>
  <si>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</si>
  <si>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</si>
  <si>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</si>
  <si>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</si>
  <si>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</si>
  <si>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</si>
  <si>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</si>
  <si>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</si>
  <si>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</si>
  <si>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</si>
  <si>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</si>
  <si>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</si>
  <si>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</si>
  <si>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</si>
  <si>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</si>
  <si>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</si>
  <si>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</si>
  <si>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</si>
  <si>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</si>
  <si>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</si>
  <si>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</si>
  <si>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</si>
  <si>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</si>
  <si>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</si>
  <si>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</si>
  <si>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</si>
  <si>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</si>
  <si>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</si>
  <si>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</si>
  <si>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</si>
  <si>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</si>
  <si>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</si>
  <si>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</si>
  <si>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</si>
  <si>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</si>
  <si>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</si>
  <si>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</si>
  <si>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</si>
  <si>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</si>
  <si>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</si>
  <si>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</si>
  <si>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</si>
  <si>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</si>
  <si>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</si>
  <si>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</si>
  <si>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</si>
  <si>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</si>
  <si>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</si>
  <si>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</si>
  <si>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</si>
  <si>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</si>
  <si>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</si>
  <si>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</si>
  <si>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</si>
  <si>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</si>
  <si>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</si>
  <si>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</si>
  <si>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</si>
  <si>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</si>
  <si>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</si>
  <si>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</si>
  <si>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</si>
  <si>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</si>
  <si>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</si>
  <si>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</si>
  <si>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</si>
  <si>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</si>
  <si>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</si>
  <si>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</si>
  <si>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</si>
  <si>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</si>
  <si>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</si>
  <si>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</si>
  <si>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</si>
  <si>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</si>
  <si>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</si>
  <si>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</si>
  <si>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</si>
  <si>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</si>
  <si>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</si>
  <si>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</si>
  <si>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</si>
  <si>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</si>
  <si>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</si>
  <si>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</si>
  <si>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</si>
  <si>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</si>
  <si>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</si>
  <si>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</si>
  <si>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</si>
  <si>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</si>
  <si>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</si>
  <si>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</si>
  <si>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</si>
  <si>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</si>
  <si>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</si>
  <si>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</si>
  <si>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</si>
  <si>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</si>
  <si>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</si>
  <si>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</si>
  <si>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</si>
  <si>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</si>
  <si>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</si>
  <si>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</si>
  <si>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</si>
  <si>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</si>
  <si>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</si>
  <si>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</si>
  <si>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</si>
  <si>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</si>
  <si>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</si>
  <si>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</si>
  <si>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</si>
  <si>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</si>
  <si>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</si>
  <si>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</si>
  <si>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</si>
  <si>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</si>
  <si>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</si>
  <si>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</si>
  <si>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</si>
  <si>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</si>
  <si>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</si>
  <si>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</si>
  <si>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</si>
  <si>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</si>
  <si>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</si>
  <si>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</si>
  <si>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</si>
  <si>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</si>
  <si>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</si>
  <si>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</si>
  <si>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</si>
  <si>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</si>
  <si>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</si>
  <si>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</si>
  <si>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</si>
  <si>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</si>
  <si>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</si>
  <si>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</si>
  <si>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</si>
  <si>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</si>
  <si>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</si>
  <si>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</si>
  <si>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</si>
  <si>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</si>
  <si>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</si>
  <si>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</si>
  <si>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</si>
  <si>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</si>
  <si>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</si>
  <si>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</si>
  <si>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</si>
  <si>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</si>
  <si>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</si>
  <si>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</si>
  <si>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</si>
  <si>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</si>
  <si>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</si>
  <si>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</si>
  <si>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</si>
  <si>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</si>
  <si>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</si>
  <si>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</si>
  <si>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</si>
  <si>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</si>
  <si>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</si>
  <si>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</si>
  <si>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</si>
  <si>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</si>
  <si>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</si>
  <si>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</si>
  <si>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</si>
  <si>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</si>
  <si>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</si>
  <si>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</si>
  <si>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</si>
  <si>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</si>
  <si>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</si>
  <si>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</si>
  <si>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</si>
  <si>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</si>
  <si>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</si>
  <si>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</si>
  <si>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</si>
  <si>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</si>
  <si>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</si>
  <si>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</si>
  <si>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</si>
  <si>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</si>
  <si>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</si>
  <si>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</si>
  <si>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</si>
  <si>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</si>
  <si>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</si>
  <si>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</si>
  <si>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</si>
  <si>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</si>
  <si>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</si>
  <si>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</si>
  <si>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</si>
  <si>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</si>
  <si>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</si>
  <si>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</si>
  <si>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</si>
  <si>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</si>
  <si>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</si>
  <si>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</si>
  <si>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</si>
  <si>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</si>
  <si>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</si>
  <si>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</si>
  <si>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</si>
  <si>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</si>
  <si>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</si>
  <si>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</si>
  <si>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</si>
  <si>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</si>
  <si>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</si>
  <si>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</si>
  <si>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</si>
  <si>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</si>
  <si>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</si>
  <si>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</si>
  <si>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</si>
  <si>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</si>
  <si>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</si>
  <si>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</si>
  <si>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</si>
  <si>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</si>
  <si>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</si>
  <si>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</si>
  <si>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</si>
  <si>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</si>
  <si>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</si>
  <si>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</si>
  <si>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</si>
  <si>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</si>
  <si>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</si>
  <si>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</si>
  <si>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</si>
  <si>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</si>
  <si>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</si>
  <si>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</si>
  <si>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</si>
  <si>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</si>
  <si>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</si>
  <si>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</si>
  <si>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</si>
  <si>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</si>
  <si>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</si>
  <si>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</si>
  <si>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</si>
  <si>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</si>
  <si>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</si>
  <si>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</si>
  <si>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</si>
  <si>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</si>
  <si>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</si>
  <si>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</si>
  <si>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</si>
  <si>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</si>
  <si>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</si>
  <si>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</si>
  <si>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</si>
  <si>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</si>
  <si>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</si>
  <si>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</si>
  <si>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</si>
  <si>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</si>
  <si>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</si>
  <si>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</si>
  <si>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</si>
  <si>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</si>
  <si>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</si>
  <si>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</si>
  <si>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</si>
  <si>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</si>
  <si>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</si>
  <si>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</si>
  <si>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</si>
  <si>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</si>
  <si>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</si>
  <si>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</si>
  <si>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</si>
  <si>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</si>
  <si>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</si>
  <si>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</si>
  <si>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</si>
  <si>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</si>
  <si>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</si>
  <si>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</si>
  <si>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</si>
  <si>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</si>
  <si>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</si>
  <si>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</si>
  <si>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</si>
  <si>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</si>
  <si>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</si>
  <si>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</si>
  <si>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</si>
  <si>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</si>
  <si>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</si>
  <si>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</si>
  <si>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</si>
  <si>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</si>
  <si>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</si>
  <si>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</si>
  <si>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</si>
  <si>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</si>
  <si>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</si>
  <si>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</si>
  <si>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</si>
  <si>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</si>
  <si>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</si>
  <si>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</si>
  <si>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</si>
  <si>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</si>
  <si>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</si>
  <si>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</si>
  <si>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</si>
  <si>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</si>
  <si>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</si>
  <si>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</si>
  <si>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</si>
  <si>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</si>
  <si>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</si>
  <si>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</si>
  <si>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</si>
  <si>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</si>
  <si>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</si>
  <si>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</si>
  <si>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</si>
  <si>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</si>
  <si>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</si>
  <si>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</si>
  <si>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</si>
  <si>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</si>
  <si>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</si>
  <si>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</si>
  <si>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</si>
  <si>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</si>
  <si>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</si>
  <si>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</si>
  <si>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</si>
  <si>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</si>
  <si>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</si>
  <si>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</si>
  <si>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</si>
  <si>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</si>
  <si>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</si>
  <si>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</si>
  <si>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</si>
  <si>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</si>
  <si>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</si>
  <si>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</si>
  <si>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</si>
  <si>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</si>
  <si>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</si>
  <si>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</si>
  <si>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</si>
  <si>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</si>
  <si>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</si>
  <si>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</si>
  <si>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</si>
  <si>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</si>
  <si>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</si>
  <si>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</si>
  <si>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</si>
  <si>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</si>
  <si>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</si>
  <si>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</si>
  <si>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</si>
  <si>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</si>
  <si>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</si>
  <si>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</si>
  <si>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</si>
  <si>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</si>
  <si>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</si>
  <si>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</si>
  <si>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</si>
  <si>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</si>
  <si>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</si>
  <si>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</si>
  <si>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</si>
  <si>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</si>
  <si>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</si>
  <si>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</si>
  <si>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</si>
  <si>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</si>
  <si>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</si>
  <si>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</si>
  <si>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</si>
  <si>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</si>
  <si>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</si>
  <si>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</si>
  <si>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</si>
  <si>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</si>
  <si>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</si>
  <si>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</si>
  <si>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</si>
  <si>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</si>
  <si>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</si>
  <si>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</si>
  <si>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</si>
  <si>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</si>
  <si>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</si>
  <si>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</si>
  <si>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</si>
  <si>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</si>
  <si>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</si>
  <si>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</si>
  <si>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</si>
  <si>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</si>
  <si>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</si>
  <si>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</si>
  <si>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</si>
  <si>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</si>
  <si>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</si>
  <si>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</si>
  <si>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</si>
  <si>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</si>
  <si>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</si>
  <si>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</si>
  <si>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</si>
  <si>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</si>
  <si>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</si>
  <si>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</si>
  <si>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</si>
  <si>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</si>
  <si>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</si>
  <si>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</si>
  <si>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</si>
  <si>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</si>
  <si>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</si>
  <si>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</si>
  <si>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</si>
  <si>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</si>
  <si>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</si>
  <si>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</si>
  <si>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</si>
  <si>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</si>
  <si>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</si>
  <si>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</si>
  <si>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</si>
  <si>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</si>
  <si>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</si>
  <si>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</si>
  <si>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</si>
  <si>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</si>
  <si>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</si>
  <si>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</si>
  <si>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</si>
  <si>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</si>
  <si>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</si>
  <si>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</si>
  <si>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</si>
  <si>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</si>
  <si>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</si>
  <si>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</si>
  <si>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</si>
  <si>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</si>
  <si>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</si>
  <si>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</si>
  <si>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</si>
  <si>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</si>
  <si>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</si>
  <si>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</si>
  <si>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</si>
  <si>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</si>
  <si>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</si>
  <si>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</si>
  <si>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</si>
  <si>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</si>
  <si>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</si>
  <si>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</si>
  <si>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</si>
  <si>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</si>
  <si>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</si>
  <si>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</si>
  <si>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</si>
  <si>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</si>
  <si>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</si>
  <si>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</si>
  <si>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</si>
  <si>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</si>
  <si>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</si>
  <si>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</si>
  <si>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</si>
  <si>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</si>
  <si>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</si>
  <si>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</si>
  <si>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</si>
  <si>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</si>
  <si>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</si>
  <si>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</si>
  <si>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</si>
  <si>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</si>
  <si>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</si>
  <si>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</si>
  <si>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</si>
  <si>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</si>
  <si>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</si>
  <si>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</si>
  <si>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</si>
  <si>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</si>
  <si>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</si>
  <si>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</si>
  <si>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</si>
  <si>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</si>
  <si>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</si>
  <si>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</si>
  <si>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</si>
  <si>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</si>
  <si>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</si>
  <si>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</si>
  <si>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</si>
  <si>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</si>
  <si>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</si>
  <si>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</si>
  <si>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</si>
  <si>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</si>
  <si>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</si>
  <si>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</si>
  <si>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</si>
  <si>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</si>
  <si>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</si>
  <si>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</si>
  <si>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</si>
  <si>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</si>
  <si>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</si>
  <si>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</si>
  <si>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</si>
  <si>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</si>
  <si>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</si>
  <si>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</si>
  <si>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</si>
  <si>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</si>
  <si>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</si>
  <si>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</si>
  <si>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</si>
  <si>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</si>
  <si>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</si>
  <si>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</si>
  <si>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</si>
  <si>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</si>
  <si>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</si>
  <si>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</si>
  <si>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</si>
  <si>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</si>
  <si>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</si>
  <si>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</si>
  <si>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</si>
  <si>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</si>
  <si>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</si>
  <si>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</si>
  <si>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</si>
  <si>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</si>
  <si>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</si>
  <si>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</si>
  <si>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</si>
  <si>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</si>
  <si>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</si>
  <si>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</si>
  <si>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</si>
  <si>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</si>
  <si>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</si>
  <si>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</si>
  <si>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</si>
  <si>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</si>
  <si>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</si>
  <si>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</si>
  <si>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</si>
  <si>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</si>
  <si>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</si>
  <si>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</si>
  <si>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</si>
  <si>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</si>
  <si>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</si>
  <si>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</si>
  <si>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</si>
  <si>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</si>
  <si>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</si>
  <si>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</si>
  <si>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</si>
  <si>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</si>
  <si>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</si>
  <si>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</si>
  <si>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</si>
  <si>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</si>
  <si>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</si>
  <si>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</si>
  <si>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</si>
  <si>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</si>
  <si>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</si>
  <si>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</si>
  <si>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</si>
  <si>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</si>
  <si>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</si>
  <si>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</si>
  <si>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</si>
  <si>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</si>
  <si>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</si>
  <si>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</si>
  <si>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</si>
  <si>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</si>
  <si>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</si>
  <si>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</si>
  <si>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</si>
  <si>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</si>
  <si>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</si>
  <si>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</si>
  <si>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</si>
  <si>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</si>
  <si>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</si>
  <si>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</si>
  <si>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</si>
  <si>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</si>
  <si>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</si>
  <si>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</si>
  <si>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</si>
  <si>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</si>
  <si>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</si>
  <si>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</si>
  <si>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</si>
  <si>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</si>
  <si>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</si>
  <si>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</si>
  <si>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</si>
  <si>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</si>
  <si>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</si>
  <si>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</si>
  <si>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</si>
  <si>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</si>
  <si>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</si>
  <si>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</si>
  <si>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</si>
  <si>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</si>
  <si>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</si>
  <si>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</si>
  <si>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</si>
  <si>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</si>
  <si>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</si>
  <si>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</si>
  <si>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</si>
  <si>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</si>
  <si>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</si>
  <si>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</si>
  <si>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</si>
  <si>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</si>
  <si>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</si>
  <si>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</si>
  <si>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</si>
  <si>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</si>
  <si>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</si>
  <si>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</si>
  <si>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</si>
  <si>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</si>
  <si>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</si>
  <si>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</si>
  <si>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</si>
  <si>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</si>
  <si>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</si>
  <si>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</si>
  <si>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</si>
  <si>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</si>
  <si>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</si>
  <si>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</si>
  <si>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</si>
  <si>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</si>
  <si>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</si>
  <si>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</si>
  <si>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</si>
  <si>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</si>
  <si>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</si>
  <si>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</si>
  <si>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</si>
  <si>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</si>
  <si>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</si>
  <si>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</si>
  <si>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</si>
  <si>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</si>
  <si>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</si>
  <si>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</si>
  <si>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</si>
  <si>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</si>
  <si>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</si>
  <si>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</si>
  <si>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</si>
  <si>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</si>
  <si>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</si>
  <si>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</si>
  <si>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</si>
  <si>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</si>
  <si>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</si>
  <si>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</si>
  <si>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</si>
  <si>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</si>
  <si>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</si>
  <si>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</si>
  <si>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</si>
  <si>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</si>
  <si>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</si>
  <si>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</si>
  <si>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</si>
  <si>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</si>
  <si>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</si>
  <si>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</si>
  <si>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</si>
  <si>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</si>
  <si>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</si>
  <si>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</si>
  <si>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</si>
  <si>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</si>
  <si>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</si>
  <si>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</si>
  <si>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</si>
  <si>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</si>
  <si>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</si>
  <si>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</si>
  <si>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</si>
  <si>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</si>
  <si>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</si>
  <si>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</si>
  <si>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</si>
  <si>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</si>
  <si>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</si>
  <si>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</si>
  <si>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</si>
  <si>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</si>
  <si>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</si>
  <si>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</si>
  <si>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</si>
  <si>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</si>
  <si>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</si>
  <si>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</si>
  <si>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</si>
  <si>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</si>
  <si>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</si>
  <si>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</si>
  <si>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</si>
  <si>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</si>
  <si>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</si>
  <si>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</si>
  <si>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</si>
  <si>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</si>
  <si>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</si>
  <si>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</si>
  <si>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</si>
  <si>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</si>
  <si>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</si>
  <si>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</si>
  <si>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</si>
  <si>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</si>
  <si>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</si>
  <si>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</si>
  <si>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</si>
  <si>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</si>
  <si>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</si>
  <si>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</si>
  <si>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</si>
  <si>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</si>
  <si>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</si>
  <si>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</si>
  <si>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</si>
  <si>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</si>
  <si>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</si>
  <si>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</si>
  <si>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</si>
  <si>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</si>
  <si>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</si>
  <si>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</si>
  <si>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</si>
  <si>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</si>
  <si>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</si>
  <si>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</si>
  <si>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</si>
  <si>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</si>
  <si>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</si>
  <si>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</si>
  <si>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</si>
  <si>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</si>
  <si>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</si>
  <si>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</si>
  <si>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</si>
  <si>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</si>
  <si>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</si>
  <si>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</si>
  <si>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</si>
  <si>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</si>
  <si>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</si>
  <si>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</si>
  <si>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</si>
  <si>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</si>
  <si>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</si>
  <si>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</si>
  <si>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</si>
  <si>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</si>
  <si>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</si>
  <si>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</si>
  <si>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</si>
  <si>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</si>
  <si>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</si>
  <si>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</si>
  <si>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</si>
  <si>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</si>
  <si>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</si>
  <si>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</si>
  <si>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</si>
  <si>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</si>
  <si>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</si>
  <si>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</si>
  <si>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</si>
  <si>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</si>
  <si>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</si>
  <si>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</si>
  <si>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</si>
  <si>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</si>
  <si>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</si>
  <si>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</si>
  <si>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</si>
  <si>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</si>
  <si>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</si>
  <si>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</si>
  <si>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</si>
  <si>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</si>
  <si>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</si>
  <si>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</si>
  <si>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</si>
  <si>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</si>
  <si>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</si>
  <si>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</si>
  <si>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</si>
  <si>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</si>
  <si>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</si>
  <si>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</si>
  <si>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</si>
  <si>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</si>
  <si>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</si>
  <si>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</si>
  <si>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</si>
  <si>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</si>
  <si>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</si>
  <si>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</si>
  <si>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</si>
  <si>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</si>
  <si>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</si>
  <si>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</si>
  <si>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</si>
  <si>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</si>
  <si>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</si>
  <si>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</si>
  <si>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</si>
  <si>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</si>
  <si>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</si>
  <si>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</si>
  <si>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</si>
  <si>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</si>
  <si>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</si>
  <si>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</si>
  <si>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</si>
  <si>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</si>
  <si>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</si>
  <si>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</si>
  <si>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</si>
  <si>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</si>
  <si>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</si>
  <si>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</si>
  <si>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</si>
  <si>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</si>
  <si>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</si>
  <si>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</si>
  <si>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</si>
  <si>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</si>
  <si>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</si>
  <si>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</si>
  <si>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</si>
  <si>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</si>
  <si>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</si>
  <si>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</si>
  <si>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</si>
  <si>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</si>
  <si>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</si>
  <si>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</si>
  <si>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</si>
  <si>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</si>
  <si>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</si>
  <si>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</si>
  <si>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</si>
  <si>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</si>
  <si>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</si>
  <si>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</si>
  <si>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</si>
  <si>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</si>
  <si>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</si>
  <si>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</si>
  <si>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</si>
  <si>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</si>
  <si>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</si>
  <si>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</si>
  <si>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</si>
  <si>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</si>
  <si>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</si>
  <si>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</si>
  <si>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</si>
  <si>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</si>
  <si>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</si>
  <si>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</si>
  <si>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</si>
  <si>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</si>
  <si>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</si>
  <si>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</si>
  <si>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</si>
  <si>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</si>
  <si>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</si>
  <si>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</si>
  <si>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</si>
  <si>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</si>
  <si>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</si>
  <si>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</si>
  <si>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</si>
  <si>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</si>
  <si>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</si>
  <si>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</si>
  <si>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</si>
  <si>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</si>
  <si>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</si>
  <si>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</si>
  <si>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</si>
  <si>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</si>
  <si>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</si>
  <si>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</si>
  <si>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</si>
  <si>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</si>
  <si>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</si>
  <si>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</si>
  <si>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</si>
  <si>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</si>
  <si>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</si>
  <si>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</si>
  <si>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</si>
  <si>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</si>
  <si>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</si>
  <si>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</si>
  <si>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</si>
  <si>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</si>
  <si>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</si>
  <si>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</si>
  <si>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</si>
  <si>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</si>
  <si>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</si>
  <si>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</si>
  <si>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</si>
  <si>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</si>
  <si>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</si>
  <si>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</si>
  <si>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</si>
  <si>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</si>
  <si>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</si>
  <si>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</si>
  <si>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</si>
  <si>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</si>
  <si>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</si>
  <si>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</si>
  <si>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</si>
  <si>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</si>
  <si>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</si>
  <si>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</si>
  <si>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</si>
  <si>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</si>
  <si>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</si>
  <si>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</si>
  <si>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</si>
  <si>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</si>
  <si>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</si>
  <si>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</si>
  <si>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</si>
  <si>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</si>
  <si>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</si>
  <si>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</si>
  <si>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</si>
  <si>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</si>
  <si>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</si>
  <si>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</si>
  <si>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</si>
  <si>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</si>
  <si>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</si>
  <si>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</si>
  <si>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</si>
  <si>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</si>
  <si>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</si>
  <si>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</si>
  <si>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</si>
  <si>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</si>
  <si>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</si>
  <si>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</si>
  <si>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</si>
  <si>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</si>
  <si>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</si>
  <si>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</si>
  <si>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</si>
  <si>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</si>
  <si>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</si>
  <si>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</si>
  <si>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</si>
  <si>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</si>
  <si>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</si>
  <si>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</si>
  <si>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</si>
  <si>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</si>
  <si>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</si>
  <si>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</si>
  <si>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</si>
  <si>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</si>
  <si>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</si>
  <si>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</si>
  <si>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</si>
  <si>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</si>
  <si>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</si>
  <si>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</si>
  <si>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</si>
  <si>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</si>
  <si>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</si>
  <si>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</si>
  <si>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</si>
  <si>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</si>
  <si>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</si>
  <si>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</si>
  <si>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</si>
  <si>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</si>
  <si>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</si>
  <si>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</si>
  <si>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</si>
  <si>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</si>
  <si>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</si>
  <si>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</si>
  <si>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</si>
  <si>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</si>
  <si>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</si>
  <si>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</si>
  <si>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</si>
  <si>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</si>
  <si>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</si>
  <si>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</si>
  <si>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</si>
  <si>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</si>
  <si>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</si>
  <si>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</si>
  <si>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</si>
  <si>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</si>
  <si>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</si>
  <si>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</si>
  <si>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</si>
  <si>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</si>
  <si>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</si>
  <si>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</si>
  <si>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</si>
  <si>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</si>
  <si>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</si>
  <si>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</si>
  <si>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</si>
  <si>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</si>
  <si>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</si>
  <si>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</si>
  <si>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</si>
  <si>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</si>
  <si>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</si>
  <si>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</si>
  <si>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</si>
  <si>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</si>
  <si>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</si>
  <si>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</si>
  <si>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</si>
  <si>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</si>
  <si>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</si>
  <si>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</si>
  <si>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</si>
  <si>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</si>
  <si>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</si>
  <si>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</si>
  <si>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</si>
  <si>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</si>
  <si>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</si>
  <si>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</si>
  <si>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</si>
  <si>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</si>
  <si>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</si>
  <si>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</si>
  <si>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</si>
  <si>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</si>
  <si>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</si>
  <si>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</si>
  <si>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</si>
  <si>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</si>
  <si>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</si>
  <si>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</si>
  <si>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</si>
  <si>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</si>
  <si>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</si>
  <si>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</si>
  <si>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</si>
  <si>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</si>
  <si>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</si>
  <si>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</si>
  <si>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</si>
  <si>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</si>
  <si>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</si>
  <si>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</si>
  <si>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</si>
  <si>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</si>
  <si>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</si>
  <si>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</si>
  <si>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</si>
  <si>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</si>
  <si>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</si>
  <si>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</si>
  <si>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</si>
  <si>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</si>
  <si>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</si>
  <si>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</si>
  <si>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</si>
  <si>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</si>
  <si>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</si>
  <si>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</si>
  <si>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</si>
  <si>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</si>
  <si>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</si>
  <si>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</si>
  <si>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</si>
  <si>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</si>
  <si>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</si>
  <si>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</si>
  <si>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</si>
  <si>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</si>
  <si>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</si>
  <si>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</si>
  <si>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</si>
  <si>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</si>
  <si>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</si>
  <si>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</si>
  <si>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</si>
  <si>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</si>
  <si>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</si>
  <si>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</si>
  <si>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</si>
  <si>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</si>
  <si>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</si>
  <si>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</si>
  <si>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</si>
  <si>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</si>
  <si>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</si>
  <si>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</si>
  <si>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</si>
  <si>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</si>
  <si>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</si>
  <si>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</si>
  <si>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</si>
  <si>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</si>
  <si>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</si>
  <si>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</si>
  <si>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</si>
  <si>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</si>
  <si>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</si>
  <si>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</si>
  <si>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</si>
  <si>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</si>
  <si>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</si>
  <si>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</si>
  <si>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</si>
  <si>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</si>
  <si>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</si>
  <si>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</si>
  <si>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</si>
  <si>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</si>
  <si>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</si>
  <si>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</si>
  <si>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</si>
  <si>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</si>
  <si>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</si>
  <si>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</si>
  <si>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</si>
  <si>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</si>
  <si>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</si>
  <si>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</si>
  <si>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</si>
  <si>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</si>
  <si>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</si>
  <si>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</si>
  <si>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</si>
  <si>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</si>
  <si>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</si>
  <si>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</si>
  <si>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</si>
  <si>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</si>
  <si>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</si>
  <si>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</si>
  <si>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</si>
  <si>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</si>
  <si>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</si>
  <si>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</si>
  <si>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</si>
  <si>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</si>
  <si>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</si>
  <si>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</si>
  <si>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</si>
  <si>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</si>
  <si>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</si>
  <si>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</si>
  <si>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</si>
  <si>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</si>
  <si>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</si>
  <si>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</si>
  <si>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</si>
  <si>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</si>
  <si>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</si>
  <si>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</si>
  <si>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</si>
  <si>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</si>
  <si>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</si>
  <si>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</si>
  <si>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</si>
  <si>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</si>
  <si>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</si>
  <si>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</si>
  <si>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</si>
  <si>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</si>
  <si>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</si>
  <si>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</si>
  <si>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</si>
  <si>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</si>
  <si>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</si>
  <si>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</si>
  <si>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</si>
  <si>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</si>
  <si>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</si>
  <si>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</si>
  <si>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</si>
  <si>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</si>
  <si>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</si>
  <si>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</si>
  <si>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</si>
  <si>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</si>
  <si>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</si>
  <si>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</si>
  <si>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</si>
  <si>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</si>
  <si>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</si>
  <si>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</si>
  <si>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</si>
  <si>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</si>
  <si>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</si>
  <si>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</si>
  <si>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</si>
  <si>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</si>
  <si>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</si>
  <si>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</si>
  <si>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</si>
  <si>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</si>
  <si>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</si>
  <si>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</si>
  <si>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</si>
  <si>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</si>
  <si>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</si>
  <si>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</si>
  <si>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</si>
  <si>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</si>
  <si>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</si>
  <si>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</si>
  <si>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</si>
  <si>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</si>
  <si>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</si>
  <si>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</si>
  <si>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</si>
  <si>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</si>
  <si>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</si>
  <si>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</si>
  <si>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</si>
  <si>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</si>
  <si>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</si>
  <si>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</si>
  <si>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</si>
  <si>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</si>
  <si>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</si>
  <si>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</si>
  <si>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</si>
  <si>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</si>
  <si>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</si>
  <si>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</si>
  <si>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</si>
  <si>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</si>
  <si>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</si>
  <si>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</si>
  <si>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</si>
  <si>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</si>
  <si>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</si>
  <si>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</si>
  <si>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</si>
  <si>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</si>
  <si>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</si>
  <si>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</si>
  <si>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</si>
  <si>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</si>
  <si>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</si>
  <si>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</si>
  <si>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</si>
  <si>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</si>
  <si>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</si>
  <si>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</si>
  <si>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</si>
  <si>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</si>
  <si>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</si>
  <si>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</si>
  <si>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</si>
  <si>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</si>
  <si>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</si>
  <si>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</si>
  <si>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</si>
  <si>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</si>
  <si>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</si>
  <si>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</si>
  <si>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</si>
  <si>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</si>
  <si>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</si>
  <si>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</si>
  <si>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</si>
  <si>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</si>
  <si>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</si>
  <si>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</si>
  <si>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</si>
  <si>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</si>
  <si>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</si>
  <si>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</si>
  <si>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</si>
  <si>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</si>
  <si>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</si>
  <si>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</si>
  <si>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</si>
  <si>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</si>
  <si>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</si>
  <si>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</si>
  <si>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</si>
  <si>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</si>
  <si>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</si>
  <si>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</si>
  <si>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</si>
  <si>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</si>
  <si>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</si>
  <si>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</si>
  <si>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</si>
  <si>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</si>
  <si>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</si>
  <si>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</si>
  <si>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</si>
  <si>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</si>
  <si>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</si>
  <si>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</si>
  <si>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</si>
  <si>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</si>
  <si>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</si>
  <si>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</si>
  <si>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</si>
  <si>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</si>
  <si>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</si>
  <si>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</si>
  <si>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</si>
  <si>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</si>
  <si>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</si>
  <si>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</si>
  <si>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</si>
  <si>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</si>
  <si>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</si>
  <si>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</si>
  <si>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</si>
  <si>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</si>
  <si>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</si>
  <si>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</si>
  <si>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</si>
  <si>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</si>
  <si>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</si>
  <si>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</si>
  <si>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</si>
  <si>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</si>
  <si>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</si>
  <si>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</si>
  <si>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</si>
  <si>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</si>
  <si>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</si>
  <si>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</si>
  <si>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</si>
  <si>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</si>
  <si>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</si>
  <si>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</si>
  <si>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</si>
  <si>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</si>
  <si>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</si>
  <si>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</si>
  <si>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</si>
  <si>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</si>
  <si>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</si>
  <si>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</si>
  <si>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</si>
  <si>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</si>
  <si>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</si>
  <si>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</si>
  <si>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</si>
  <si>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</si>
  <si>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</si>
  <si>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</si>
  <si>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</si>
  <si>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</si>
  <si>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</si>
  <si>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</si>
  <si>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</si>
  <si>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</si>
  <si>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</si>
  <si>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</si>
  <si>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</si>
  <si>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</si>
  <si>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</si>
  <si>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</si>
  <si>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</si>
  <si>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</si>
  <si>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</si>
  <si>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</si>
  <si>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</si>
  <si>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</si>
  <si>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</si>
  <si>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</si>
  <si>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</si>
  <si>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</si>
  <si>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</si>
  <si>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</si>
  <si>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</si>
  <si>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</si>
  <si>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</si>
  <si>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</si>
  <si>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</si>
  <si>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</si>
  <si>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</si>
  <si>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</si>
  <si>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</si>
  <si>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</si>
  <si>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</si>
  <si>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</si>
  <si>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</si>
  <si>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</si>
  <si>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</si>
  <si>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</si>
  <si>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</si>
  <si>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</si>
  <si>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</si>
  <si>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</si>
  <si>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</si>
  <si>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</si>
  <si>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</si>
  <si>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</si>
  <si>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</si>
  <si>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</si>
  <si>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</si>
  <si>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</si>
  <si>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</si>
  <si>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</si>
  <si>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</si>
  <si>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</si>
  <si>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</si>
  <si>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</si>
  <si>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</si>
  <si>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</si>
  <si>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</si>
  <si>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</si>
  <si>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</si>
  <si>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</si>
  <si>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</si>
  <si>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</si>
  <si>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</si>
  <si>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</si>
  <si>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</si>
  <si>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</si>
  <si>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</si>
  <si>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</si>
  <si>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</si>
  <si>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</si>
  <si>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</si>
  <si>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</si>
  <si>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</si>
  <si>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</si>
  <si>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</si>
  <si>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</si>
  <si>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</si>
  <si>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</si>
  <si>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</si>
  <si>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</si>
  <si>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</si>
  <si>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</si>
  <si>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</si>
  <si>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</si>
  <si>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</si>
  <si>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</si>
  <si>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</si>
  <si>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</si>
  <si>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</si>
  <si>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</si>
  <si>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</si>
  <si>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</si>
  <si>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</si>
  <si>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</si>
  <si>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</si>
  <si>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</si>
  <si>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</si>
  <si>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</si>
  <si>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</si>
  <si>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</si>
  <si>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</si>
  <si>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</si>
  <si>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</si>
  <si>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</si>
  <si>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</si>
  <si>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</si>
  <si>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</si>
  <si>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</si>
  <si>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</si>
  <si>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</si>
  <si>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</si>
  <si>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</si>
  <si>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</si>
  <si>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</si>
  <si>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</si>
  <si>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</si>
  <si>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</si>
  <si>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</si>
  <si>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</si>
  <si>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</si>
  <si>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</si>
  <si>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</si>
  <si>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</si>
  <si>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</si>
  <si>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</si>
  <si>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</si>
  <si>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</si>
  <si>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</si>
  <si>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</si>
  <si>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</si>
  <si>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</si>
  <si>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</si>
  <si>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</si>
  <si>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</si>
  <si>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</si>
  <si>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</si>
  <si>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</si>
  <si>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</si>
  <si>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</si>
  <si>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</si>
  <si>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</si>
  <si>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</si>
  <si>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</si>
  <si>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</si>
  <si>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</si>
  <si>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</si>
  <si>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</si>
  <si>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</si>
  <si>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</si>
  <si>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</si>
  <si>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</si>
  <si>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</si>
  <si>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</si>
  <si>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</si>
  <si>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</si>
  <si>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</si>
  <si>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</si>
  <si>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</si>
  <si>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</si>
  <si>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</si>
  <si>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</si>
  <si>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</si>
  <si>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</si>
  <si>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</si>
  <si>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</si>
  <si>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</si>
  <si>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</si>
  <si>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</si>
  <si>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</si>
  <si>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</si>
  <si>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</si>
  <si>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</si>
  <si>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</si>
  <si>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</si>
  <si>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</si>
  <si>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</si>
  <si>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</si>
  <si>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</si>
  <si>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</si>
  <si>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</si>
  <si>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</si>
  <si>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</si>
  <si>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</si>
  <si>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</si>
  <si>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</si>
  <si>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</si>
  <si>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</si>
  <si>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</si>
  <si>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</si>
  <si>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</si>
  <si>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</si>
  <si>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</si>
  <si>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</si>
  <si>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</si>
  <si>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</si>
  <si>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</si>
  <si>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</si>
  <si>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</si>
  <si>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</si>
  <si>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</si>
  <si>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</si>
  <si>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</si>
  <si>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</si>
  <si>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</si>
  <si>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</si>
  <si>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</si>
  <si>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</si>
  <si>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</si>
  <si>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</si>
  <si>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</si>
  <si>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</si>
  <si>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</si>
  <si>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</si>
  <si>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</si>
  <si>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</si>
  <si>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</si>
  <si>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</si>
  <si>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</si>
  <si>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</si>
  <si>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</si>
  <si>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</si>
  <si>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</si>
  <si>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</si>
  <si>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</si>
  <si>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</si>
  <si>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</si>
  <si>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</si>
  <si>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</si>
  <si>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</si>
  <si>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</si>
  <si>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</si>
  <si>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</si>
  <si>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</si>
  <si>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</si>
  <si>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</si>
  <si>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</si>
  <si>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</si>
  <si>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</si>
  <si>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</si>
  <si>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</si>
  <si>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</si>
  <si>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</si>
  <si>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</si>
  <si>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</si>
  <si>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</si>
  <si>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</si>
  <si>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</si>
  <si>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</si>
  <si>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</si>
  <si>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</si>
  <si>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</si>
  <si>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</si>
  <si>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</si>
  <si>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</si>
  <si>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</si>
  <si>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</si>
  <si>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</si>
  <si>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</si>
  <si>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</si>
  <si>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</si>
  <si>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</si>
  <si>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</si>
  <si>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</si>
  <si>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</si>
  <si>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</si>
  <si>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</si>
  <si>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</si>
  <si>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</si>
  <si>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</si>
  <si>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</si>
  <si>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</si>
  <si>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</si>
  <si>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</si>
  <si>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</si>
  <si>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</si>
  <si>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</si>
  <si>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</si>
  <si>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</si>
  <si>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</si>
  <si>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</si>
  <si>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</si>
  <si>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</si>
  <si>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</si>
  <si>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</si>
  <si>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</si>
  <si>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</si>
  <si>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</si>
  <si>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</si>
  <si>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</si>
  <si>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</si>
  <si>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</si>
  <si>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</si>
  <si>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</si>
  <si>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</si>
  <si>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</si>
  <si>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</si>
  <si>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</si>
  <si>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</si>
  <si>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</si>
  <si>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</si>
  <si>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</si>
  <si>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</si>
  <si>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</si>
  <si>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</si>
  <si>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</si>
  <si>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</si>
  <si>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</si>
  <si>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</si>
  <si>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</si>
  <si>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</si>
  <si>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</si>
  <si>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</si>
  <si>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</si>
  <si>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</si>
  <si>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</si>
  <si>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</si>
  <si>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</si>
  <si>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</si>
  <si>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</si>
  <si>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</si>
  <si>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</si>
  <si>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</si>
  <si>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</si>
  <si>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</si>
  <si>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</si>
  <si>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</si>
  <si>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</si>
  <si>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</si>
  <si>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</si>
  <si>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</si>
  <si>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</si>
  <si>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</si>
  <si>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</si>
  <si>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</si>
  <si>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</si>
  <si>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</si>
  <si>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</si>
  <si>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</si>
  <si>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</si>
  <si>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</si>
  <si>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</si>
  <si>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</si>
  <si>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</si>
  <si>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</si>
  <si>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</si>
  <si>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</si>
  <si>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</si>
  <si>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</si>
  <si>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</si>
  <si>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</si>
  <si>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</si>
  <si>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</si>
  <si>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</si>
  <si>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</si>
  <si>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</si>
  <si>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</si>
  <si>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</si>
  <si>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</si>
  <si>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</si>
  <si>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</si>
  <si>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</si>
  <si>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</si>
  <si>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</si>
  <si>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</si>
  <si>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</si>
  <si>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</si>
  <si>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</si>
  <si>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</si>
  <si>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</si>
  <si>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</si>
  <si>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</si>
  <si>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</si>
  <si>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</si>
  <si>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</si>
  <si>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</si>
  <si>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</si>
  <si>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</si>
  <si>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</si>
  <si>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</si>
  <si>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</si>
  <si>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</si>
  <si>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</si>
  <si>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</si>
  <si>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</si>
  <si>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</si>
  <si>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</si>
  <si>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</si>
  <si>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</si>
  <si>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</si>
  <si>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</si>
  <si>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</si>
  <si>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</si>
  <si>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</si>
  <si>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</si>
  <si>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</si>
  <si>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</si>
  <si>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</si>
  <si>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</si>
  <si>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</si>
  <si>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</si>
  <si>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</si>
  <si>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</si>
  <si>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</si>
  <si>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</si>
  <si>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</si>
  <si>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</si>
  <si>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</si>
  <si>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</si>
  <si>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</si>
  <si>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</si>
  <si>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</si>
  <si>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</si>
  <si>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</si>
  <si>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</si>
  <si>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</si>
  <si>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</si>
  <si>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</si>
  <si>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</si>
  <si>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</si>
  <si>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</si>
  <si>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</si>
  <si>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</si>
  <si>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</si>
  <si>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</si>
  <si>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</si>
  <si>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</si>
  <si>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</si>
  <si>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</si>
  <si>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</si>
  <si>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</si>
  <si>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</si>
  <si>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</si>
  <si>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</si>
  <si>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</si>
  <si>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</si>
  <si>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</si>
  <si>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</si>
  <si>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</si>
  <si>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</si>
  <si>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</si>
  <si>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</si>
  <si>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</si>
  <si>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</si>
  <si>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</si>
  <si>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</si>
  <si>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</si>
  <si>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</si>
  <si>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</si>
  <si>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</si>
  <si>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</si>
  <si>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</si>
  <si>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</si>
  <si>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</si>
  <si>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</si>
  <si>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</si>
  <si>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</si>
  <si>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</si>
  <si>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</si>
  <si>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</si>
  <si>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</si>
  <si>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</si>
  <si>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</si>
  <si>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</si>
  <si>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</si>
  <si>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</si>
  <si>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</si>
  <si>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</si>
  <si>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</si>
  <si>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</si>
  <si>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</si>
  <si>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</si>
  <si>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</si>
  <si>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</si>
  <si>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</si>
  <si>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</si>
  <si>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</si>
  <si>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</si>
  <si>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</si>
  <si>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</si>
  <si>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</si>
  <si>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</si>
  <si>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</si>
  <si>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</si>
  <si>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</si>
  <si>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</si>
  <si>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</si>
  <si>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</si>
  <si>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</si>
  <si>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</si>
  <si>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</si>
  <si>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</si>
  <si>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</si>
  <si>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</si>
  <si>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</si>
  <si>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</si>
  <si>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</si>
  <si>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</si>
  <si>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</si>
  <si>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</si>
  <si>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</si>
  <si>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</si>
  <si>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</si>
  <si>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</si>
  <si>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</si>
  <si>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</si>
  <si>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</si>
  <si>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</si>
  <si>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</si>
  <si>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</si>
  <si>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</si>
  <si>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</si>
  <si>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</si>
  <si>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</si>
  <si>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</si>
  <si>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</si>
  <si>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</si>
  <si>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</si>
  <si>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</si>
  <si>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</si>
  <si>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</si>
  <si>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</si>
  <si>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</si>
  <si>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</si>
  <si>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</si>
  <si>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</si>
  <si>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</si>
  <si>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</si>
  <si>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</si>
  <si>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</si>
  <si>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</si>
  <si>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</si>
  <si>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</si>
  <si>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</si>
  <si>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</si>
  <si>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</si>
  <si>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</si>
  <si>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</si>
  <si>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</si>
  <si>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</si>
  <si>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</si>
  <si>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</si>
  <si>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</si>
  <si>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</si>
  <si>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</si>
  <si>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</si>
  <si>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</si>
  <si>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</si>
  <si>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</si>
  <si>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</si>
  <si>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</si>
  <si>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</si>
  <si>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</si>
  <si>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</si>
  <si>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</si>
  <si>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</si>
  <si>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</si>
  <si>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</si>
  <si>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</si>
  <si>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</si>
  <si>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</si>
  <si>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</si>
  <si>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</si>
  <si>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</si>
  <si>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</si>
  <si>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</si>
  <si>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</si>
  <si>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</si>
  <si>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</si>
  <si>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</si>
  <si>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</si>
  <si>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</si>
  <si>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</si>
  <si>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</si>
  <si>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</si>
  <si>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</si>
  <si>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</si>
  <si>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</si>
  <si>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</si>
  <si>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</si>
  <si>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</si>
  <si>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</si>
  <si>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</si>
  <si>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</si>
  <si>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</si>
  <si>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</si>
  <si>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</si>
  <si>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</si>
  <si>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</si>
  <si>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</si>
  <si>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</si>
  <si>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</si>
  <si>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</si>
  <si>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</si>
  <si>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</si>
  <si>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</si>
  <si>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</si>
  <si>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</si>
  <si>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</si>
  <si>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</si>
  <si>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</si>
  <si>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</si>
  <si>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</si>
  <si>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</si>
  <si>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</si>
  <si>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</si>
  <si>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</si>
  <si>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</si>
  <si>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</si>
  <si>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</si>
  <si>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</si>
  <si>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</si>
  <si>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</si>
  <si>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</si>
  <si>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</si>
  <si>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</si>
  <si>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</si>
  <si>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</si>
  <si>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</si>
  <si>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</si>
  <si>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</si>
  <si>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</si>
  <si>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</si>
  <si>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</si>
  <si>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</si>
  <si>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</si>
  <si>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</si>
  <si>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</si>
  <si>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</si>
  <si>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</si>
  <si>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</si>
  <si>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</si>
  <si>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</si>
  <si>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</si>
  <si>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</si>
  <si>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</si>
  <si>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</si>
  <si>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</si>
  <si>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</si>
  <si>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</si>
  <si>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</si>
  <si>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</si>
  <si>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</si>
  <si>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</si>
  <si>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</si>
  <si>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</si>
  <si>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</si>
  <si>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</si>
  <si>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</si>
  <si>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</si>
  <si>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</si>
  <si>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</si>
  <si>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</si>
  <si>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</si>
  <si>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</si>
  <si>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</si>
  <si>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</si>
  <si>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</si>
  <si>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</si>
  <si>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</si>
  <si>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</si>
  <si>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</si>
  <si>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</si>
  <si>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</si>
  <si>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</si>
  <si>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</si>
  <si>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</si>
  <si>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</si>
  <si>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</si>
  <si>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</si>
  <si>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</si>
  <si>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</si>
  <si>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</si>
  <si>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</si>
  <si>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</si>
  <si>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</si>
  <si>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</si>
  <si>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</si>
  <si>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</si>
  <si>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</si>
  <si>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</si>
  <si>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</si>
  <si>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</si>
  <si>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</si>
  <si>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</si>
  <si>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</si>
  <si>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</si>
  <si>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</si>
  <si>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</si>
  <si>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</si>
  <si>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</si>
  <si>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</si>
  <si>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</si>
  <si>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</si>
  <si>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</si>
  <si>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</si>
  <si>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</si>
  <si>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</si>
  <si>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</si>
  <si>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</si>
  <si>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</si>
  <si>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</si>
  <si>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</si>
  <si>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</si>
  <si>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</si>
  <si>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</si>
  <si>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</si>
  <si>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</si>
  <si>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</si>
  <si>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</si>
  <si>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</si>
  <si>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</si>
  <si>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</si>
  <si>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</si>
  <si>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</si>
  <si>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</si>
  <si>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</si>
  <si>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</si>
  <si>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</si>
  <si>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</si>
  <si>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</si>
  <si>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</si>
  <si>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</si>
  <si>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</si>
  <si>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</si>
  <si>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</si>
  <si>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</si>
  <si>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</si>
  <si>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</si>
  <si>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</si>
  <si>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</si>
  <si>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</si>
  <si>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</si>
  <si>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</si>
  <si>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</si>
  <si>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</si>
  <si>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</si>
  <si>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</si>
  <si>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</si>
  <si>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</si>
  <si>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</si>
  <si>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</si>
  <si>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</si>
  <si>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</si>
  <si>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</si>
  <si>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</si>
  <si>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</si>
  <si>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</si>
  <si>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</si>
  <si>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</si>
  <si>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</si>
  <si>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</si>
  <si>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</si>
  <si>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</si>
  <si>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</si>
  <si>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</si>
  <si>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</si>
  <si>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</si>
  <si>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</si>
  <si>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</si>
  <si>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</si>
  <si>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</si>
  <si>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</si>
  <si>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</si>
  <si>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</si>
  <si>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</si>
  <si>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</si>
  <si>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</si>
  <si>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</si>
  <si>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</si>
  <si>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</si>
  <si>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</si>
  <si>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</si>
  <si>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</si>
  <si>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</si>
  <si>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</si>
  <si>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</si>
  <si>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</si>
  <si>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</si>
  <si>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</si>
  <si>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</si>
  <si>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</si>
  <si>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</si>
  <si>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</si>
  <si>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</si>
  <si>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</si>
  <si>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</si>
  <si>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</si>
  <si>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</si>
  <si>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</si>
  <si>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</si>
  <si>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</si>
  <si>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</si>
  <si>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</si>
  <si>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</si>
  <si>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</si>
  <si>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</si>
  <si>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</si>
  <si>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</si>
  <si>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</si>
  <si>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</si>
  <si>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</si>
  <si>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</si>
  <si>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</si>
  <si>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</si>
  <si>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</si>
  <si>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</si>
  <si>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</si>
  <si>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</si>
  <si>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</si>
  <si>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</si>
  <si>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</si>
  <si>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</si>
  <si>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</si>
  <si>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</si>
  <si>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</si>
  <si>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</si>
  <si>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</si>
  <si>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</si>
  <si>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</si>
  <si>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</si>
  <si>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</si>
  <si>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</si>
  <si>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</si>
  <si>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</si>
  <si>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</si>
  <si>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</si>
  <si>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</si>
  <si>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</si>
  <si>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</si>
  <si>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</si>
  <si>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</si>
  <si>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</si>
  <si>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</si>
  <si>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</si>
  <si>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</si>
  <si>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</si>
  <si>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</si>
  <si>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</si>
  <si>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</si>
  <si>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</si>
  <si>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</si>
  <si>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</si>
  <si>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</si>
  <si>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</si>
  <si>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</si>
  <si>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</si>
  <si>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</si>
  <si>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</si>
  <si>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</si>
  <si>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</si>
  <si>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</si>
  <si>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</si>
  <si>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</si>
  <si>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</si>
  <si>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</si>
  <si>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</si>
  <si>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</si>
  <si>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</si>
  <si>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</si>
  <si>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</si>
  <si>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</si>
  <si>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</si>
  <si>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</si>
  <si>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</si>
  <si>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</si>
  <si>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</si>
  <si>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</si>
  <si>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</si>
  <si>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</si>
  <si>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</si>
  <si>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</si>
  <si>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</si>
  <si>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</si>
  <si>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</si>
  <si>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</si>
  <si>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</si>
  <si>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</si>
  <si>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</si>
  <si>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</si>
  <si>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</si>
  <si>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</si>
  <si>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</si>
  <si>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</si>
  <si>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</si>
  <si>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</si>
  <si>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</si>
  <si>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</si>
  <si>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</si>
  <si>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</si>
  <si>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</si>
  <si>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</si>
  <si>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</si>
  <si>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</si>
  <si>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</si>
  <si>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</si>
  <si>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</si>
  <si>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</si>
  <si>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</si>
  <si>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</si>
  <si>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</si>
  <si>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</si>
  <si>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</si>
  <si>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</si>
  <si>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</si>
  <si>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</si>
  <si>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</si>
  <si>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</si>
  <si>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</si>
  <si>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</si>
  <si>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</si>
  <si>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</si>
  <si>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</si>
  <si>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</si>
  <si>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</si>
  <si>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</si>
  <si>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</si>
  <si>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</si>
  <si>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</si>
  <si>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</si>
  <si>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</si>
  <si>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</si>
  <si>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</si>
  <si>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</si>
  <si>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</si>
  <si>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</si>
  <si>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</si>
  <si>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</si>
  <si>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</si>
  <si>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</si>
  <si>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</si>
  <si>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</si>
  <si>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</si>
  <si>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</si>
  <si>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</si>
  <si>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</si>
  <si>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</si>
  <si>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</si>
  <si>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</si>
  <si>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</si>
  <si>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</si>
  <si>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</si>
  <si>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</si>
  <si>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</si>
  <si>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</si>
  <si>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</si>
  <si>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</si>
  <si>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</si>
  <si>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</si>
  <si>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</si>
  <si>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</si>
  <si>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</si>
  <si>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</si>
  <si>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</si>
  <si>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</si>
  <si>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</si>
  <si>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</si>
  <si>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</si>
  <si>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</si>
  <si>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</si>
  <si>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</si>
  <si>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</si>
  <si>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</si>
  <si>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</si>
  <si>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</si>
  <si>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</si>
  <si>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</si>
  <si>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</si>
  <si>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</si>
  <si>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</si>
  <si>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</si>
  <si>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</si>
  <si>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</si>
  <si>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</si>
  <si>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</si>
  <si>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</si>
  <si>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</si>
  <si>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</si>
  <si>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</si>
  <si>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</si>
  <si>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</si>
  <si>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</si>
  <si>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</si>
  <si>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</si>
  <si>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</si>
  <si>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</si>
  <si>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</si>
  <si>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</si>
  <si>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</si>
  <si>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</si>
  <si>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</si>
  <si>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</si>
  <si>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</si>
  <si>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</si>
  <si>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</si>
  <si>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</si>
  <si>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</si>
  <si>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</si>
  <si>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</si>
  <si>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</si>
  <si>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</si>
  <si>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</si>
  <si>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</si>
  <si>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</si>
  <si>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</si>
  <si>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</si>
  <si>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</si>
  <si>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</si>
  <si>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</si>
  <si>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</si>
  <si>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</si>
  <si>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</si>
  <si>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</si>
  <si>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</si>
  <si>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</si>
  <si>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</si>
  <si>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</si>
  <si>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</si>
  <si>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</si>
  <si>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</si>
  <si>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</si>
  <si>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</si>
  <si>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</si>
  <si>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</si>
  <si>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</si>
  <si>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</si>
  <si>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</si>
  <si>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</si>
  <si>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</si>
  <si>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</si>
  <si>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</si>
  <si>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</si>
  <si>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</si>
  <si>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</si>
  <si>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</si>
  <si>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</si>
  <si>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</si>
  <si>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</si>
  <si>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</si>
  <si>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</si>
  <si>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</si>
  <si>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</si>
  <si>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</si>
  <si>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</si>
  <si>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</si>
  <si>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</si>
  <si>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</si>
  <si>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</si>
  <si>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</si>
  <si>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</si>
  <si>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</si>
  <si>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</si>
  <si>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</si>
  <si>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</si>
  <si>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</si>
  <si>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</si>
  <si>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</si>
  <si>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</si>
  <si>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</si>
  <si>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</si>
  <si>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</si>
  <si>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</si>
  <si>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</si>
  <si>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</si>
  <si>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</si>
  <si>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</si>
  <si>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</si>
  <si>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</si>
  <si>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</si>
  <si>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</si>
  <si>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</si>
  <si>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</si>
  <si>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</si>
  <si>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</si>
  <si>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</si>
  <si>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</si>
  <si>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</si>
  <si>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</si>
  <si>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</si>
  <si>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</si>
  <si>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</si>
  <si>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</si>
  <si>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</si>
  <si>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</si>
  <si>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</si>
  <si>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</si>
  <si>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</si>
  <si>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</si>
  <si>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</si>
  <si>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</si>
  <si>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</si>
  <si>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</si>
  <si>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</si>
  <si>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</si>
  <si>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</si>
  <si>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</si>
  <si>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</si>
  <si>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</si>
  <si>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</si>
  <si>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</si>
  <si>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</si>
  <si>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</si>
  <si>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</si>
  <si>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</si>
  <si>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</si>
  <si>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</si>
  <si>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</si>
  <si>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</si>
  <si>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</si>
  <si>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</si>
  <si>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</si>
  <si>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</si>
  <si>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</si>
  <si>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</si>
  <si>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</si>
  <si>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</si>
  <si>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</si>
  <si>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</si>
  <si>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</si>
  <si>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</si>
  <si>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</si>
  <si>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</si>
  <si>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</si>
  <si>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</si>
  <si>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</si>
  <si>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</si>
  <si>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</si>
  <si>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</si>
  <si>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</si>
  <si>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</si>
  <si>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</si>
  <si>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</si>
  <si>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</si>
  <si>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</si>
  <si>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</si>
  <si>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</si>
  <si>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</si>
  <si>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</si>
  <si>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</si>
  <si>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</si>
  <si>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</si>
  <si>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</si>
  <si>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</si>
  <si>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</si>
  <si>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</si>
  <si>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</si>
  <si>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</si>
  <si>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</si>
  <si>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</si>
  <si>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</si>
  <si>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</si>
  <si>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</si>
  <si>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</si>
  <si>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</si>
  <si>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</si>
  <si>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</si>
  <si>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</si>
  <si>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</si>
  <si>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</si>
  <si>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</si>
  <si>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</si>
  <si>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</si>
  <si>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</si>
  <si>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</si>
  <si>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</si>
  <si>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</si>
  <si>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</si>
  <si>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</si>
  <si>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</si>
  <si>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</si>
  <si>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</si>
  <si>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</si>
  <si>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</si>
  <si>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</si>
  <si>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</si>
  <si>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</si>
  <si>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</si>
  <si>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</si>
  <si>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</si>
  <si>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</si>
  <si>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</si>
  <si>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</si>
  <si>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</si>
  <si>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</si>
  <si>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</si>
  <si>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</si>
  <si>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</si>
  <si>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</si>
  <si>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</si>
  <si>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</si>
  <si>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</si>
  <si>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</si>
  <si>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</si>
  <si>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</si>
  <si>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</si>
  <si>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</si>
  <si>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</si>
  <si>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</si>
  <si>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</si>
  <si>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</si>
  <si>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</si>
  <si>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</si>
  <si>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</si>
  <si>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</si>
  <si>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</si>
  <si>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</si>
  <si>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</si>
  <si>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</si>
  <si>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</si>
  <si>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</si>
  <si>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</si>
  <si>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</si>
  <si>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</si>
  <si>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</si>
  <si>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</si>
  <si>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</si>
  <si>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</si>
  <si>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</si>
  <si>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</si>
  <si>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</si>
  <si>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</si>
  <si>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</si>
  <si>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</si>
  <si>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</si>
  <si>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</si>
  <si>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</si>
  <si>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</si>
  <si>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</si>
  <si>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</si>
  <si>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</si>
  <si>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</si>
  <si>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</si>
  <si>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</si>
  <si>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</si>
  <si>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</si>
  <si>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</si>
  <si>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</si>
  <si>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</si>
  <si>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</si>
  <si>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</si>
  <si>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</si>
  <si>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</si>
  <si>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</si>
  <si>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</si>
  <si>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</si>
  <si>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</si>
  <si>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</si>
  <si>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</si>
  <si>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</si>
  <si>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</si>
  <si>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</si>
  <si>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</si>
  <si>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</si>
  <si>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</si>
  <si>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</si>
  <si>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</si>
  <si>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</si>
  <si>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</si>
  <si>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</si>
  <si>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</si>
  <si>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</si>
  <si>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</si>
  <si>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</si>
  <si>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</si>
  <si>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</si>
  <si>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</si>
  <si>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</si>
  <si>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</si>
  <si>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</si>
  <si>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</si>
  <si>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</si>
  <si>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</si>
  <si>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</si>
  <si>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</si>
  <si>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</si>
  <si>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</si>
  <si>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</si>
  <si>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</si>
  <si>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</si>
  <si>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</si>
  <si>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</si>
  <si>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</si>
  <si>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</si>
  <si>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</si>
  <si>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</si>
  <si>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</si>
  <si>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</si>
  <si>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</si>
  <si>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</si>
  <si>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</si>
  <si>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</si>
  <si>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</si>
  <si>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</si>
  <si>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</si>
  <si>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</si>
  <si>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</si>
  <si>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</si>
  <si>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</si>
  <si>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</si>
  <si>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</si>
  <si>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</si>
  <si>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</si>
  <si>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</si>
  <si>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</si>
  <si>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</si>
  <si>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</si>
  <si>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</si>
  <si>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</si>
  <si>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</si>
  <si>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</si>
  <si>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</si>
  <si>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</si>
  <si>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</si>
  <si>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</si>
  <si>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</si>
  <si>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</si>
  <si>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</si>
  <si>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</si>
  <si>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</si>
  <si>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</si>
  <si>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</si>
  <si>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</si>
  <si>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</si>
  <si>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</si>
  <si>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</si>
  <si>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</si>
  <si>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</si>
  <si>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</si>
  <si>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</si>
  <si>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</si>
  <si>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</si>
  <si>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</si>
  <si>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</si>
  <si>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</si>
  <si>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</si>
  <si>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</si>
  <si>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</si>
  <si>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</si>
  <si>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</si>
  <si>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</si>
  <si>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</si>
  <si>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</si>
  <si>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</si>
  <si>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</si>
  <si>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</si>
  <si>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</si>
  <si>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</si>
  <si>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</si>
  <si>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</si>
  <si>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</si>
  <si>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</si>
  <si>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</si>
  <si>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</si>
  <si>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</si>
  <si>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</si>
  <si>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</si>
  <si>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</si>
  <si>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</si>
  <si>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</si>
  <si>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</si>
  <si>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</si>
  <si>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</si>
  <si>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</si>
  <si>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</si>
  <si>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</si>
  <si>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</si>
  <si>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</si>
  <si>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</si>
  <si>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</si>
  <si>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</si>
  <si>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</si>
  <si>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</si>
  <si>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</si>
  <si>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</si>
  <si>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</si>
  <si>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</si>
  <si>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</si>
  <si>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</si>
  <si>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</si>
  <si>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</si>
  <si>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</si>
  <si>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</si>
  <si>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</si>
  <si>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</si>
  <si>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</si>
  <si>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</si>
  <si>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</si>
  <si>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</si>
  <si>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</si>
  <si>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</si>
  <si>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</si>
  <si>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</si>
  <si>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</si>
  <si>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</si>
  <si>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</si>
  <si>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</si>
  <si>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</si>
  <si>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</si>
  <si>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</si>
  <si>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</si>
  <si>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</si>
  <si>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</si>
  <si>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</si>
  <si>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</si>
  <si>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</si>
  <si>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</si>
  <si>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</si>
  <si>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</si>
  <si>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</si>
  <si>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</si>
  <si>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</si>
  <si>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</si>
  <si>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</si>
  <si>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</si>
  <si>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</si>
  <si>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</si>
  <si>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</si>
  <si>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</si>
  <si>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</si>
  <si>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</si>
  <si>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</si>
  <si>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</si>
  <si>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</si>
  <si>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</si>
  <si>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</si>
  <si>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</si>
  <si>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</si>
  <si>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</si>
  <si>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</si>
  <si>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</si>
  <si>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</si>
  <si>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</si>
  <si>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</si>
  <si>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</si>
  <si>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</si>
  <si>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</si>
  <si>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</si>
  <si>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</si>
  <si>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</si>
  <si>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</si>
  <si>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</si>
  <si>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</si>
  <si>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</si>
  <si>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</si>
  <si>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</si>
  <si>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</si>
  <si>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</si>
  <si>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</si>
  <si>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</si>
  <si>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</si>
  <si>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</si>
  <si>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</si>
  <si>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</si>
  <si>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</si>
  <si>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</si>
  <si>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</si>
  <si>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</si>
  <si>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</si>
  <si>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</si>
  <si>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</si>
  <si>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</si>
  <si>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</si>
  <si>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</si>
  <si>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</si>
  <si>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</si>
  <si>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</si>
  <si>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</si>
  <si>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</si>
  <si>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</si>
  <si>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</si>
  <si>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</si>
  <si>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</si>
  <si>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</si>
  <si>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</si>
  <si>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</si>
  <si>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</si>
  <si>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</si>
  <si>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</si>
  <si>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</si>
  <si>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</si>
  <si>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</si>
  <si>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</si>
  <si>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</si>
  <si>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</si>
  <si>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</si>
  <si>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</si>
  <si>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</si>
  <si>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</si>
  <si>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</si>
  <si>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</si>
  <si>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</si>
  <si>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</si>
  <si>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</si>
  <si>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</si>
  <si>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</si>
  <si>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</si>
  <si>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</si>
  <si>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</si>
  <si>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</si>
  <si>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</si>
  <si>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</si>
  <si>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</si>
  <si>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</si>
  <si>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</si>
  <si>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</si>
  <si>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</si>
  <si>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</si>
  <si>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</si>
  <si>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</si>
  <si>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</si>
  <si>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</si>
  <si>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</si>
  <si>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</si>
  <si>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</si>
  <si>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</si>
  <si>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</si>
  <si>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</si>
  <si>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</si>
  <si>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</si>
  <si>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</si>
  <si>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</si>
  <si>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</si>
  <si>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</si>
  <si>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</si>
  <si>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</si>
  <si>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</si>
  <si>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</si>
  <si>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</si>
  <si>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</si>
  <si>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</si>
  <si>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</si>
  <si>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</si>
  <si>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</si>
  <si>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</si>
  <si>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</si>
  <si>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</si>
  <si>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</si>
  <si>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</si>
  <si>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</si>
  <si>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</si>
  <si>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</si>
  <si>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</si>
  <si>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</si>
  <si>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</si>
  <si>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</si>
  <si>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</si>
  <si>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</si>
  <si>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</si>
  <si>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</si>
  <si>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</si>
  <si>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</si>
  <si>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</si>
  <si>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</si>
  <si>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</si>
  <si>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</si>
  <si>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</si>
  <si>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</si>
  <si>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</si>
  <si>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</si>
  <si>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</si>
  <si>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</si>
  <si>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</si>
  <si>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</si>
  <si>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</si>
  <si>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</si>
  <si>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</si>
  <si>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</si>
  <si>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</si>
  <si>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</si>
  <si>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</si>
  <si>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</si>
  <si>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</si>
  <si>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</si>
  <si>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</si>
  <si>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</si>
  <si>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</si>
  <si>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</si>
  <si>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</si>
  <si>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</si>
  <si>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</si>
  <si>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</si>
  <si>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</si>
  <si>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</si>
  <si>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</si>
  <si>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</si>
  <si>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</si>
  <si>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</si>
  <si>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</si>
  <si>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</si>
  <si>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</si>
  <si>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</si>
  <si>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</si>
  <si>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</si>
  <si>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</si>
  <si>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</si>
  <si>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</si>
  <si>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</si>
  <si>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</si>
  <si>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</si>
  <si>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</si>
  <si>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</si>
  <si>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</si>
  <si>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</si>
  <si>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</si>
  <si>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</si>
  <si>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</si>
  <si>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</si>
  <si>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</si>
  <si>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</si>
  <si>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</si>
  <si>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</si>
  <si>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</si>
  <si>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</si>
  <si>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</si>
  <si>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</si>
  <si>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</si>
  <si>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</si>
  <si>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</si>
  <si>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</si>
  <si>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</si>
  <si>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</si>
  <si>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</si>
  <si>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</si>
  <si>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</si>
  <si>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</si>
  <si>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</si>
  <si>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</si>
  <si>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</si>
  <si>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</si>
  <si>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</si>
  <si>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</si>
  <si>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</si>
  <si>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</si>
  <si>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</si>
  <si>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</si>
  <si>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</si>
  <si>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</si>
  <si>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</si>
  <si>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</si>
  <si>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</si>
  <si>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</si>
  <si>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</si>
  <si>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</si>
  <si>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</si>
  <si>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</si>
  <si>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</si>
  <si>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</si>
  <si>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</si>
  <si>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</si>
  <si>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</si>
  <si>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</si>
  <si>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</si>
  <si>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</si>
  <si>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</si>
  <si>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</si>
  <si>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</si>
  <si>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</si>
  <si>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</si>
  <si>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</si>
  <si>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</si>
  <si>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</si>
  <si>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</si>
  <si>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</si>
  <si>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</si>
  <si>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</si>
  <si>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</si>
  <si>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</si>
  <si>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</si>
  <si>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</si>
  <si>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</si>
  <si>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</si>
  <si>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</si>
  <si>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</si>
  <si>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</si>
  <si>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</si>
  <si>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</si>
  <si>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</si>
  <si>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</si>
  <si>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</si>
  <si>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</si>
  <si>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</si>
  <si>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</si>
  <si>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</si>
  <si>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</si>
  <si>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</si>
  <si>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</si>
  <si>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</si>
  <si>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</si>
  <si>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</si>
  <si>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</si>
  <si>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</si>
  <si>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</si>
  <si>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</si>
  <si>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</si>
  <si>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</si>
  <si>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</si>
  <si>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</si>
  <si>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</si>
  <si>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</si>
  <si>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</si>
  <si>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</si>
  <si>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</si>
  <si>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</si>
  <si>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</si>
  <si>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</si>
  <si>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</si>
  <si>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</si>
  <si>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</si>
  <si>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</si>
  <si>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</si>
  <si>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</si>
  <si>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</si>
  <si>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</si>
  <si>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</si>
  <si>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</si>
  <si>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</si>
  <si>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</si>
  <si>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</si>
  <si>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</si>
  <si>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</si>
  <si>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</si>
  <si>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</si>
  <si>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</si>
  <si>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</si>
  <si>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</si>
  <si>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</si>
  <si>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</si>
  <si>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</si>
  <si>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</si>
  <si>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</si>
  <si>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</si>
  <si>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</si>
  <si>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</si>
  <si>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</si>
  <si>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</si>
  <si>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</si>
  <si>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</si>
  <si>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</si>
  <si>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</si>
  <si>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</si>
  <si>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</si>
  <si>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</si>
  <si>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</si>
  <si>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</si>
  <si>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</si>
  <si>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</si>
  <si>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</si>
  <si>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</si>
  <si>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</si>
  <si>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</si>
  <si>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</si>
  <si>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</si>
  <si>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</si>
  <si>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</si>
  <si>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</si>
  <si>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</si>
  <si>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</si>
  <si>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</si>
  <si>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</si>
  <si>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</si>
  <si>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</si>
  <si>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</si>
  <si>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</si>
  <si>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</si>
  <si>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</si>
  <si>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</si>
  <si>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</si>
  <si>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</si>
  <si>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</si>
  <si>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</si>
  <si>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</si>
  <si>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</si>
  <si>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</si>
  <si>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</si>
  <si>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</si>
  <si>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</si>
  <si>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</si>
  <si>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</si>
  <si>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</si>
  <si>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</si>
  <si>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</si>
  <si>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</si>
  <si>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</si>
  <si>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</si>
  <si>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</si>
  <si>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</si>
  <si>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</si>
  <si>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</si>
  <si>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</si>
  <si>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</si>
  <si>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</si>
  <si>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</si>
  <si>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</si>
  <si>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</si>
  <si>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</si>
  <si>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</si>
  <si>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</si>
  <si>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</si>
  <si>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</si>
  <si>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</si>
  <si>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</si>
  <si>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</si>
  <si>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</si>
  <si>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</si>
  <si>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</si>
  <si>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</si>
  <si>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</si>
  <si>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</si>
  <si>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</si>
  <si>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</si>
  <si>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</si>
  <si>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</si>
  <si>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</si>
  <si>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</si>
  <si>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</si>
  <si>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</si>
  <si>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</si>
  <si>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</si>
  <si>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</si>
  <si>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</si>
  <si>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</si>
  <si>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</si>
  <si>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</si>
  <si>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</si>
  <si>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</si>
  <si>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</si>
  <si>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</si>
  <si>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</si>
  <si>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</si>
  <si>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</si>
  <si>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</si>
  <si>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</si>
  <si>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</si>
  <si>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</si>
  <si>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</si>
  <si>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</si>
  <si>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</si>
  <si>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</si>
  <si>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</si>
  <si>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</si>
  <si>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</si>
  <si>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</si>
  <si>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</si>
  <si>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</si>
  <si>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</si>
  <si>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</si>
  <si>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</si>
  <si>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</si>
  <si>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</si>
  <si>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</si>
  <si>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</si>
  <si>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</si>
  <si>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</si>
  <si>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</si>
  <si>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</si>
  <si>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</si>
  <si>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</si>
  <si>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</si>
  <si>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</si>
  <si>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</si>
  <si>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</si>
  <si>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</si>
  <si>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</si>
  <si>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</si>
  <si>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</si>
  <si>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</si>
  <si>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</si>
  <si>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</si>
  <si>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</si>
  <si>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</si>
  <si>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</si>
  <si>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</si>
  <si>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</si>
  <si>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</si>
  <si>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</si>
  <si>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</si>
  <si>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</si>
  <si>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</si>
  <si>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</si>
  <si>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</si>
  <si>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</si>
  <si>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</si>
  <si>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</si>
  <si>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</si>
  <si>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</si>
  <si>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</si>
  <si>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</si>
  <si>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</si>
  <si>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</si>
  <si>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</si>
  <si>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</si>
  <si>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</si>
  <si>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</si>
  <si>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</si>
  <si>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</si>
  <si>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</si>
  <si>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</si>
  <si>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</si>
  <si>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</si>
  <si>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</si>
  <si>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</si>
  <si>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</si>
  <si>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</si>
  <si>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</si>
  <si>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</si>
  <si>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</si>
  <si>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</si>
  <si>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</si>
  <si>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</si>
  <si>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</si>
  <si>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</si>
  <si>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</si>
  <si>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</si>
  <si>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</si>
  <si>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</si>
  <si>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</si>
  <si>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</si>
  <si>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</si>
  <si>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</si>
  <si>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</si>
  <si>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</si>
  <si>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</si>
  <si>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</si>
  <si>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</si>
  <si>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</si>
  <si>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</si>
  <si>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</si>
  <si>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</si>
  <si>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</si>
  <si>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</si>
  <si>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</si>
  <si>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</si>
  <si>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</si>
  <si>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</si>
  <si>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</si>
  <si>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</si>
  <si>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</si>
  <si>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</si>
  <si>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</si>
  <si>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</si>
  <si>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</si>
  <si>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</si>
  <si>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</si>
  <si>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</si>
  <si>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</si>
  <si>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</si>
  <si>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</si>
  <si>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</si>
  <si>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</si>
  <si>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</si>
  <si>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</si>
  <si>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</si>
  <si>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</si>
  <si>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</si>
  <si>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</si>
  <si>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</si>
  <si>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</si>
  <si>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</si>
  <si>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</si>
  <si>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</si>
  <si>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</si>
  <si>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</si>
  <si>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</si>
  <si>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</si>
  <si>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</si>
  <si>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</si>
  <si>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</si>
  <si>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</si>
  <si>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</si>
  <si>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</si>
  <si>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</si>
  <si>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</si>
  <si>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</si>
  <si>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</si>
  <si>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</si>
  <si>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</si>
  <si>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</si>
  <si>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</si>
  <si>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</si>
  <si>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</si>
  <si>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</si>
  <si>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</si>
  <si>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</si>
  <si>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</si>
  <si>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</si>
  <si>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</si>
  <si>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</si>
  <si>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</si>
  <si>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</si>
  <si>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</si>
  <si>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</si>
  <si>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</si>
  <si>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</si>
  <si>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</si>
  <si>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</si>
  <si>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</si>
  <si>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</si>
  <si>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</si>
  <si>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</si>
  <si>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</si>
  <si>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</si>
  <si>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</si>
  <si>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</si>
  <si>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</si>
  <si>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</si>
  <si>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</si>
  <si>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</si>
  <si>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</si>
  <si>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</si>
  <si>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</si>
  <si>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</si>
  <si>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</si>
  <si>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</si>
  <si>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</si>
  <si>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</si>
  <si>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</si>
  <si>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</si>
  <si>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</si>
  <si>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</si>
  <si>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</si>
  <si>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</si>
  <si>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</si>
  <si>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</si>
  <si>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</si>
  <si>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</si>
  <si>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</si>
  <si>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</si>
  <si>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</si>
  <si>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</si>
  <si>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</si>
  <si>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</si>
  <si>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</si>
  <si>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</si>
  <si>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</si>
  <si>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</si>
  <si>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</si>
  <si>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</si>
  <si>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</si>
  <si>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</si>
  <si>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</si>
  <si>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</si>
  <si>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</si>
  <si>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</si>
  <si>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</si>
  <si>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</si>
  <si>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</si>
  <si>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</si>
  <si>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</si>
  <si>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</si>
  <si>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</si>
  <si>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</si>
  <si>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</si>
  <si>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</si>
  <si>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</si>
  <si>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</si>
  <si>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</si>
  <si>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</si>
  <si>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</si>
  <si>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</si>
  <si>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</si>
  <si>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</si>
  <si>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</si>
  <si>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</si>
  <si>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</si>
  <si>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</si>
  <si>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</si>
  <si>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</si>
  <si>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</si>
  <si>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</si>
  <si>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</si>
  <si>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</si>
  <si>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</si>
  <si>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</si>
  <si>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</si>
  <si>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</si>
  <si>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</si>
  <si>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</si>
  <si>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</si>
  <si>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</si>
  <si>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</si>
  <si>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</si>
  <si>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</si>
  <si>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</si>
  <si>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</si>
  <si>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</si>
  <si>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</si>
  <si>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</si>
  <si>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</si>
  <si>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</si>
  <si>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</si>
  <si>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</si>
  <si>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</si>
  <si>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</si>
  <si>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</si>
  <si>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</si>
  <si>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</si>
  <si>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</si>
  <si>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</si>
  <si>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</si>
  <si>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</si>
  <si>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</si>
  <si>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</si>
  <si>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</si>
  <si>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</si>
  <si>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</si>
  <si>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</si>
  <si>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</si>
  <si>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</si>
  <si>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</si>
  <si>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</si>
  <si>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</si>
  <si>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</si>
  <si>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</si>
  <si>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</si>
  <si>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</si>
  <si>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</si>
  <si>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</si>
  <si>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</si>
  <si>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</si>
  <si>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</si>
  <si>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</si>
  <si>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</si>
  <si>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</si>
  <si>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</si>
  <si>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</si>
  <si>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</si>
  <si>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</si>
  <si>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</si>
  <si>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</si>
  <si>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</si>
  <si>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</si>
  <si>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</si>
  <si>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</si>
  <si>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</si>
  <si>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</si>
  <si>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</si>
  <si>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</si>
  <si>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</si>
  <si>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</si>
  <si>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</si>
  <si>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</si>
  <si>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</si>
  <si>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</si>
  <si>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</si>
  <si>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</si>
  <si>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</si>
  <si>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</si>
  <si>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</si>
  <si>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</si>
  <si>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</si>
  <si>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</si>
  <si>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</si>
  <si>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</si>
  <si>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</si>
  <si>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</si>
  <si>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</si>
  <si>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</si>
  <si>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</si>
  <si>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</si>
  <si>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</si>
  <si>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</si>
  <si>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</si>
  <si>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</si>
  <si>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</si>
  <si>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</si>
  <si>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</si>
  <si>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</si>
  <si>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</si>
  <si>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</si>
  <si>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</si>
  <si>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</si>
  <si>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</si>
  <si>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</si>
  <si>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</si>
  <si>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</si>
  <si>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</si>
  <si>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</si>
  <si>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</si>
  <si>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</si>
  <si>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</si>
  <si>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</si>
  <si>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</si>
  <si>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</si>
  <si>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</si>
  <si>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</si>
  <si>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</si>
  <si>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</si>
  <si>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</si>
  <si>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</si>
  <si>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</si>
  <si>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</si>
  <si>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</si>
  <si>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</si>
  <si>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</si>
  <si>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</si>
  <si>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</si>
  <si>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</si>
  <si>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</si>
  <si>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</si>
  <si>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</si>
  <si>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</si>
  <si>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</si>
  <si>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</si>
  <si>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</si>
  <si>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</si>
  <si>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</si>
  <si>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</si>
  <si>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</si>
  <si>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</si>
  <si>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</si>
  <si>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</si>
  <si>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</si>
  <si>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</si>
  <si>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</si>
  <si>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</si>
  <si>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</si>
  <si>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</si>
  <si>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</si>
  <si>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</si>
  <si>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</si>
  <si>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</si>
  <si>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</si>
  <si>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</si>
  <si>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</si>
  <si>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</si>
  <si>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</si>
  <si>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</si>
  <si>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</si>
  <si>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</si>
  <si>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</si>
  <si>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</si>
  <si>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</si>
  <si>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</si>
  <si>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</si>
  <si>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</si>
  <si>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</si>
  <si>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</si>
  <si>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</si>
  <si>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</si>
  <si>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</si>
  <si>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</si>
  <si>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</si>
  <si>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</si>
  <si>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</si>
  <si>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</si>
  <si>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</si>
  <si>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</si>
  <si>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</si>
  <si>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</si>
  <si>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</si>
  <si>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</si>
  <si>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</si>
  <si>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</si>
  <si>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</si>
  <si>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</si>
  <si>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</si>
  <si>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</si>
  <si>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</si>
  <si>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</si>
  <si>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</si>
  <si>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</si>
  <si>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</si>
  <si>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</si>
  <si>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</si>
  <si>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</si>
  <si>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</si>
  <si>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</si>
  <si>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</si>
  <si>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</si>
  <si>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</si>
  <si>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</si>
  <si>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</si>
  <si>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</si>
  <si>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</si>
  <si>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</si>
  <si>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</si>
  <si>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</si>
  <si>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</si>
  <si>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</si>
  <si>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</si>
  <si>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</si>
  <si>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</si>
  <si>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</si>
  <si>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</si>
  <si>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</si>
  <si>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</si>
  <si>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</si>
  <si>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</si>
  <si>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</si>
  <si>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</si>
  <si>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</si>
  <si>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</si>
  <si>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</si>
  <si>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</si>
  <si>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</si>
  <si>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</si>
  <si>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</si>
  <si>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</si>
  <si>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</si>
  <si>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</si>
  <si>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</si>
  <si>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</si>
  <si>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</si>
  <si>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</si>
  <si>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</si>
  <si>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</si>
  <si>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</si>
  <si>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</si>
  <si>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</si>
  <si>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</si>
  <si>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</si>
  <si>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</si>
  <si>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</si>
  <si>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</si>
  <si>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</si>
  <si>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</si>
  <si>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</si>
  <si>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</si>
  <si>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</si>
  <si>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</si>
  <si>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</si>
  <si>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</si>
  <si>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</si>
  <si>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</si>
  <si>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</si>
  <si>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</si>
  <si>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</si>
  <si>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</si>
  <si>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</si>
  <si>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</si>
  <si>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</si>
  <si>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</si>
  <si>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</si>
  <si>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</si>
  <si>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</si>
  <si>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</si>
  <si>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</si>
  <si>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</si>
  <si>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</si>
  <si>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</si>
  <si>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</si>
  <si>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</si>
  <si>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</si>
  <si>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</si>
  <si>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</si>
  <si>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</si>
  <si>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</si>
  <si>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</si>
  <si>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</si>
  <si>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</si>
  <si>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</si>
  <si>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</si>
  <si>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</si>
  <si>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</si>
  <si>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</si>
  <si>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</si>
  <si>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</si>
  <si>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</si>
  <si>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</si>
  <si>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</si>
  <si>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</si>
  <si>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</si>
  <si>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</si>
  <si>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</si>
  <si>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</si>
  <si>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</si>
  <si>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</si>
  <si>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</si>
  <si>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</si>
  <si>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</si>
  <si>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</si>
  <si>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</si>
  <si>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</si>
  <si>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</si>
  <si>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</si>
  <si>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</si>
  <si>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</si>
  <si>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</si>
  <si>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</si>
  <si>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</si>
  <si>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</si>
  <si>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</si>
  <si>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</si>
  <si>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</si>
  <si>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</si>
  <si>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</si>
  <si>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</si>
  <si>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</si>
  <si>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</si>
  <si>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</si>
  <si>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</si>
  <si>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</si>
  <si>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</si>
  <si>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</si>
  <si>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</si>
  <si>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</si>
  <si>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</si>
  <si>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</si>
  <si>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</si>
  <si>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</si>
  <si>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</si>
  <si>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</si>
  <si>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</si>
  <si>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</si>
  <si>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</si>
  <si>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</si>
  <si>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</si>
  <si>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</si>
  <si>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</si>
  <si>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</si>
  <si>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</si>
  <si>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</si>
  <si>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</si>
  <si>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</si>
  <si>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</si>
  <si>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</si>
  <si>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</si>
  <si>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</si>
  <si>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</si>
  <si>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</si>
  <si>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</si>
  <si>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</si>
  <si>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</si>
  <si>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</si>
  <si>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</si>
  <si>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</si>
  <si>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</si>
  <si>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</si>
  <si>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</si>
  <si>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</si>
  <si>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</si>
  <si>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</si>
  <si>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</si>
  <si>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</si>
  <si>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</si>
  <si>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</si>
  <si>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</si>
  <si>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</si>
  <si>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</si>
  <si>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</si>
  <si>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</si>
  <si>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</si>
  <si>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</si>
  <si>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</si>
  <si>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</si>
  <si>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</si>
  <si>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</si>
  <si>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</si>
  <si>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</si>
  <si>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</si>
  <si>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</si>
  <si>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</si>
  <si>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</si>
  <si>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</si>
  <si>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</si>
  <si>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</si>
  <si>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</si>
  <si>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</si>
  <si>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</si>
  <si>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</si>
  <si>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</si>
  <si>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</si>
  <si>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</si>
  <si>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</si>
  <si>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</si>
  <si>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</si>
  <si>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</si>
  <si>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</si>
  <si>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</si>
  <si>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</si>
  <si>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</si>
  <si>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</si>
  <si>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</si>
  <si>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</si>
  <si>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</si>
  <si>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</si>
  <si>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</si>
  <si>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</si>
  <si>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</si>
  <si>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</si>
  <si>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</si>
  <si>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</si>
  <si>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</si>
  <si>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</si>
  <si>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</si>
  <si>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</si>
  <si>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</si>
  <si>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</si>
  <si>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</si>
  <si>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</si>
  <si>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</si>
  <si>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</si>
  <si>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</si>
  <si>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</si>
  <si>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</si>
  <si>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</si>
  <si>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</si>
  <si>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</si>
  <si>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</si>
  <si>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</si>
  <si>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</si>
  <si>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</si>
  <si>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</si>
  <si>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</si>
  <si>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</si>
  <si>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</si>
  <si>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</si>
  <si>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</si>
  <si>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</si>
  <si>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</si>
  <si>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</si>
  <si>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</si>
  <si>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</si>
  <si>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</si>
  <si>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</si>
  <si>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</si>
  <si>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</si>
  <si>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</si>
  <si>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</si>
  <si>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</si>
  <si>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</si>
  <si>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</si>
  <si>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</si>
  <si>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</si>
  <si>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</si>
  <si>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</si>
  <si>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</si>
  <si>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</si>
  <si>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</si>
  <si>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</si>
  <si>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</si>
  <si>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</si>
  <si>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</si>
  <si>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</si>
  <si>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</si>
  <si>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</si>
  <si>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</si>
  <si>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</si>
  <si>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</si>
  <si>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</si>
  <si>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</si>
  <si>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</si>
  <si>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</si>
  <si>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</si>
  <si>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</si>
  <si>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</si>
  <si>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</si>
  <si>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</si>
  <si>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</si>
  <si>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</si>
  <si>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</si>
  <si>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</si>
  <si>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</si>
  <si>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</si>
  <si>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</si>
  <si>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</si>
  <si>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</si>
  <si>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</si>
  <si>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</si>
  <si>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</si>
  <si>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</si>
  <si>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</si>
  <si>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</si>
  <si>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</si>
  <si>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</si>
  <si>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</si>
  <si>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</si>
  <si>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</si>
  <si>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</si>
  <si>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</si>
  <si>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</si>
  <si>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</si>
  <si>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</si>
  <si>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</si>
  <si>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</si>
  <si>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</si>
  <si>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</si>
  <si>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</si>
  <si>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</si>
  <si>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</si>
  <si>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</si>
  <si>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</si>
  <si>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</si>
  <si>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</si>
  <si>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</si>
  <si>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</si>
  <si>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</si>
  <si>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</si>
  <si>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</si>
  <si>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</si>
  <si>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</si>
  <si>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</si>
  <si>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</si>
  <si>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</si>
  <si>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</si>
  <si>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</si>
  <si>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</si>
  <si>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</si>
  <si>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</si>
  <si>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</si>
  <si>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</si>
  <si>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</si>
  <si>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</si>
  <si>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</si>
  <si>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</si>
  <si>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</si>
  <si>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</si>
  <si>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</si>
  <si>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</si>
  <si>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</si>
  <si>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</si>
  <si>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</si>
  <si>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</si>
  <si>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</si>
  <si>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</si>
  <si>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</si>
  <si>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</si>
  <si>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</si>
  <si>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</si>
  <si>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</si>
  <si>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</si>
  <si>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</si>
  <si>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</si>
  <si>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</si>
  <si>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</si>
  <si>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</si>
  <si>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</si>
  <si>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</si>
  <si>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</si>
  <si>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</si>
  <si>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</si>
  <si>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</si>
  <si>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</si>
  <si>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</si>
  <si>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</si>
  <si>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</si>
  <si>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</si>
  <si>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</si>
  <si>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</si>
  <si>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</si>
  <si>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</si>
  <si>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</si>
  <si>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</si>
  <si>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</si>
  <si>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</si>
  <si>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</si>
  <si>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</si>
  <si>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</si>
  <si>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</si>
  <si>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</si>
  <si>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</si>
  <si>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</si>
  <si>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</si>
  <si>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</si>
  <si>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</si>
  <si>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</si>
  <si>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</si>
  <si>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</si>
  <si>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</si>
  <si>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</si>
  <si>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</si>
  <si>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</si>
  <si>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</si>
  <si>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</si>
  <si>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</si>
  <si>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</si>
  <si>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</si>
  <si>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</si>
  <si>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</si>
  <si>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</si>
  <si>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</si>
  <si>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</si>
  <si>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</si>
  <si>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</si>
  <si>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</si>
  <si>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</si>
  <si>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</si>
  <si>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</si>
  <si>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</si>
  <si>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</si>
  <si>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</si>
  <si>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</si>
  <si>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</si>
  <si>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</si>
  <si>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</si>
  <si>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</si>
  <si>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</si>
  <si>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</si>
  <si>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</si>
  <si>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</si>
  <si>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</si>
  <si>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</si>
  <si>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</si>
  <si>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</si>
  <si>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</si>
  <si>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</si>
  <si>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</si>
  <si>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</si>
  <si>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</si>
  <si>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</si>
  <si>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</si>
  <si>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</si>
  <si>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</si>
  <si>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</si>
  <si>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</si>
  <si>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</si>
  <si>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</si>
  <si>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</si>
  <si>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</si>
  <si>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</si>
  <si>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</si>
  <si>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</si>
  <si>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</si>
  <si>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</si>
  <si>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</si>
  <si>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</si>
  <si>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</si>
  <si>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</si>
  <si>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</si>
  <si>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</si>
  <si>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</si>
  <si>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</si>
  <si>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</si>
  <si>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</si>
  <si>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</si>
  <si>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</si>
  <si>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</si>
  <si>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</si>
  <si>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</si>
  <si>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</si>
  <si>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</si>
  <si>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</si>
  <si>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</si>
  <si>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</si>
  <si>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</si>
  <si>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</si>
  <si>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</si>
  <si>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</si>
  <si>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</si>
  <si>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</si>
  <si>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</si>
  <si>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</si>
  <si>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</si>
  <si>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</si>
  <si>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</si>
  <si>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</si>
  <si>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</si>
  <si>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</si>
  <si>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</si>
  <si>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</si>
  <si>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</si>
  <si>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</si>
  <si>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</si>
  <si>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</si>
  <si>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</si>
  <si>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</si>
  <si>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</si>
  <si>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</si>
  <si>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</si>
  <si>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</si>
  <si>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</si>
  <si>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</si>
  <si>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</si>
  <si>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</si>
  <si>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</si>
  <si>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</si>
  <si>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</si>
  <si>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</si>
  <si>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</si>
  <si>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</si>
  <si>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</si>
  <si>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</si>
  <si>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</si>
  <si>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</si>
  <si>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</si>
  <si>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</si>
  <si>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</si>
  <si>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</si>
  <si>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</si>
  <si>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</si>
  <si>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</si>
  <si>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</si>
  <si>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</si>
  <si>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</si>
  <si>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</si>
  <si>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</si>
  <si>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</si>
  <si>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</si>
  <si>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</si>
  <si>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</si>
  <si>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</si>
  <si>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</si>
  <si>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</si>
  <si>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</si>
  <si>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</si>
  <si>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</si>
  <si>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</si>
  <si>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</si>
  <si>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</si>
  <si>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</si>
  <si>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</si>
  <si>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</si>
  <si>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</si>
  <si>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</si>
  <si>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</si>
  <si>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</si>
  <si>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</si>
  <si>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</si>
  <si>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</si>
  <si>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</si>
  <si>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</si>
  <si>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</si>
  <si>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</si>
  <si>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</si>
  <si>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</si>
  <si>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</si>
  <si>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</si>
  <si>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</si>
  <si>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</si>
  <si>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</si>
  <si>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</si>
  <si>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</si>
  <si>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</si>
  <si>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</si>
  <si>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</si>
  <si>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</si>
  <si>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</si>
  <si>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</si>
  <si>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</si>
  <si>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</si>
  <si>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</si>
  <si>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</si>
  <si>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</si>
  <si>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</si>
  <si>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</si>
  <si>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</si>
  <si>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</si>
  <si>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</si>
  <si>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</si>
  <si>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</si>
  <si>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</si>
  <si>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</si>
  <si>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</si>
  <si>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</si>
  <si>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</si>
  <si>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</si>
  <si>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</si>
  <si>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</si>
  <si>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</si>
  <si>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</si>
  <si>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</si>
  <si>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</si>
  <si>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</si>
  <si>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</si>
  <si>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</si>
  <si>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</si>
  <si>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</si>
  <si>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</si>
  <si>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</si>
  <si>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</si>
  <si>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</si>
  <si>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</si>
  <si>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</si>
  <si>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</si>
  <si>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</si>
  <si>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</si>
  <si>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</si>
  <si>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</si>
  <si>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</si>
  <si>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</si>
  <si>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</si>
  <si>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</si>
  <si>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</si>
  <si>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</si>
  <si>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</si>
  <si>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</si>
  <si>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</si>
  <si>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</si>
  <si>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</si>
  <si>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</si>
  <si>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</si>
  <si>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</si>
  <si>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</si>
  <si>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</si>
  <si>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</si>
  <si>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</si>
  <si>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</si>
  <si>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</si>
  <si>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</si>
  <si>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</si>
  <si>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</si>
  <si>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</si>
  <si>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</si>
  <si>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</si>
  <si>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</si>
  <si>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</si>
  <si>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</si>
  <si>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</si>
  <si>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</si>
  <si>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</si>
  <si>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</si>
  <si>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</si>
  <si>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</si>
  <si>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</si>
  <si>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</si>
  <si>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</si>
  <si>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</si>
  <si>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</si>
  <si>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</si>
  <si>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</si>
  <si>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</si>
  <si>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</si>
  <si>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</si>
  <si>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</si>
  <si>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</si>
  <si>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</si>
  <si>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</si>
  <si>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</si>
  <si>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</si>
  <si>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</si>
  <si>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</si>
  <si>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</si>
  <si>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</si>
  <si>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</si>
  <si>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</si>
  <si>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</si>
  <si>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</si>
  <si>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</si>
  <si>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</si>
  <si>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</si>
  <si>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</si>
  <si>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</si>
  <si>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</si>
  <si>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</si>
  <si>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</si>
  <si>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</si>
  <si>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</si>
  <si>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</si>
  <si>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</si>
  <si>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</si>
  <si>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</si>
  <si>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</si>
  <si>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</si>
  <si>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</si>
  <si>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</si>
  <si>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</si>
  <si>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</si>
  <si>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</si>
  <si>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</si>
  <si>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</si>
  <si>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</si>
  <si>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</si>
  <si>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</si>
  <si>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</si>
  <si>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</si>
  <si>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</si>
  <si>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</si>
  <si>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</si>
  <si>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</si>
  <si>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</si>
  <si>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</si>
  <si>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</si>
  <si>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</si>
  <si>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</si>
  <si>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</si>
  <si>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</si>
  <si>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</si>
  <si>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</si>
  <si>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</si>
  <si>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</si>
  <si>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</si>
  <si>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</si>
  <si>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</si>
  <si>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</si>
  <si>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</si>
  <si>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</si>
  <si>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</si>
  <si>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</si>
  <si>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</si>
  <si>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</si>
  <si>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</si>
  <si>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</si>
  <si>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</si>
  <si>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</si>
  <si>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</si>
  <si>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</si>
  <si>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</si>
  <si>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</si>
  <si>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</si>
  <si>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</si>
  <si>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</si>
  <si>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</si>
  <si>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</si>
  <si>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</si>
  <si>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</si>
  <si>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</si>
  <si>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</si>
  <si>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</si>
  <si>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</si>
  <si>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</si>
  <si>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</si>
  <si>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</si>
  <si>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</si>
  <si>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</si>
  <si>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</si>
  <si>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</si>
  <si>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</si>
  <si>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</si>
  <si>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</si>
  <si>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</si>
  <si>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</si>
  <si>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</si>
  <si>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</si>
  <si>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</si>
  <si>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</si>
  <si>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</si>
  <si>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</si>
  <si>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</si>
  <si>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</si>
  <si>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</si>
  <si>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</si>
  <si>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</si>
  <si>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</si>
  <si>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</si>
  <si>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</si>
  <si>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</si>
  <si>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</si>
  <si>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</si>
  <si>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</si>
  <si>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</si>
  <si>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</si>
  <si>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</si>
  <si>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</si>
  <si>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</si>
  <si>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</si>
  <si>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</si>
  <si>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</si>
  <si>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</si>
  <si>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</si>
  <si>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</si>
  <si>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</si>
  <si>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</si>
  <si>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</si>
  <si>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</si>
  <si>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</si>
  <si>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</si>
  <si>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</si>
  <si>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</si>
  <si>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</si>
  <si>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</si>
  <si>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</si>
  <si>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</si>
  <si>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</si>
  <si>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</si>
  <si>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</si>
  <si>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</si>
  <si>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</si>
  <si>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</si>
  <si>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</si>
  <si>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</si>
  <si>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</si>
  <si>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</si>
  <si>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</si>
  <si>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</si>
  <si>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</si>
  <si>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</si>
  <si>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</si>
  <si>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</si>
  <si>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</si>
  <si>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</si>
  <si>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</si>
  <si>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</si>
  <si>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</si>
  <si>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</si>
  <si>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</si>
  <si>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</si>
  <si>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</si>
  <si>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</si>
  <si>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</si>
  <si>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</si>
  <si>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</si>
  <si>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</si>
  <si>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</si>
  <si>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</si>
  <si>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</si>
  <si>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</si>
  <si>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</si>
  <si>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</si>
  <si>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</si>
  <si>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</si>
  <si>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</si>
  <si>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</si>
  <si>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</si>
  <si>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</si>
  <si>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</si>
  <si>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</si>
  <si>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</si>
  <si>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</si>
  <si>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</si>
  <si>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</si>
  <si>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</si>
  <si>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</si>
  <si>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</si>
  <si>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</si>
  <si>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</si>
  <si>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</si>
  <si>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</si>
  <si>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</si>
  <si>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</si>
  <si>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</si>
  <si>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</si>
  <si>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</si>
  <si>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</si>
  <si>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</si>
  <si>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</si>
  <si>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</si>
  <si>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</si>
  <si>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</si>
  <si>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</si>
  <si>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</si>
  <si>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</si>
  <si>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</si>
  <si>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</si>
  <si>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</si>
  <si>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</si>
  <si>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</si>
  <si>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</si>
  <si>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</si>
  <si>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</si>
  <si>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</si>
  <si>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</si>
  <si>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</si>
  <si>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</si>
  <si>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</si>
  <si>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</si>
  <si>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</si>
  <si>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</si>
  <si>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</si>
  <si>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</si>
  <si>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</si>
  <si>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</si>
  <si>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</si>
  <si>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</si>
  <si>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</si>
  <si>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</si>
  <si>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</si>
  <si>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</si>
  <si>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</si>
  <si>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</si>
  <si>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</si>
  <si>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</si>
  <si>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</si>
  <si>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</si>
  <si>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</si>
  <si>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</si>
  <si>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</si>
  <si>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</si>
  <si>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</si>
  <si>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</si>
  <si>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</si>
  <si>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</si>
  <si>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</si>
  <si>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</si>
  <si>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</si>
  <si>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</si>
  <si>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</si>
  <si>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</si>
  <si>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</si>
  <si>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</si>
  <si>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</si>
  <si>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</si>
  <si>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</si>
  <si>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</si>
  <si>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</si>
  <si>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</si>
  <si>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</si>
  <si>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</si>
  <si>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</si>
  <si>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</si>
  <si>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</si>
  <si>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</si>
  <si>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</si>
  <si>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</si>
  <si>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</si>
  <si>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</si>
  <si>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</si>
  <si>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</si>
  <si>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</si>
  <si>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</si>
  <si>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</si>
  <si>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</si>
  <si>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</si>
  <si>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</si>
  <si>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</si>
  <si>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</si>
  <si>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</si>
  <si>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</si>
  <si>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</si>
  <si>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</si>
  <si>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</si>
  <si>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</si>
  <si>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</si>
  <si>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</si>
  <si>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</si>
  <si>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</si>
  <si>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</si>
  <si>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</si>
  <si>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</si>
  <si>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</si>
  <si>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</si>
  <si>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</si>
  <si>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</si>
  <si>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</si>
  <si>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</si>
  <si>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</si>
  <si>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</si>
  <si>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</si>
  <si>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</si>
  <si>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</si>
  <si>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</si>
  <si>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</si>
  <si>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</si>
  <si>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</si>
  <si>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</si>
  <si>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</si>
  <si>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</si>
  <si>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</si>
  <si>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</si>
  <si>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</si>
  <si>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</si>
  <si>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</si>
  <si>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</si>
  <si>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</si>
  <si>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</si>
  <si>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</si>
  <si>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</si>
  <si>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</si>
  <si>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</si>
  <si>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</si>
  <si>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</si>
  <si>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</si>
  <si>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</si>
  <si>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</si>
  <si>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</si>
  <si>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</si>
  <si>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</si>
  <si>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</si>
  <si>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</si>
  <si>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</si>
  <si>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</si>
  <si>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</si>
  <si>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</si>
  <si>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</si>
  <si>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</si>
  <si>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</si>
  <si>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</si>
  <si>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</si>
  <si>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</si>
  <si>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</si>
  <si>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</si>
  <si>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</si>
  <si>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</si>
  <si>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</si>
  <si>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</si>
  <si>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</si>
  <si>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</si>
  <si>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</si>
  <si>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</si>
  <si>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</si>
  <si>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</si>
  <si>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</si>
  <si>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</si>
  <si>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</si>
  <si>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</si>
  <si>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</si>
  <si>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</si>
  <si>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</si>
  <si>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</si>
  <si>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</si>
  <si>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</si>
  <si>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</si>
  <si>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</si>
  <si>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</si>
  <si>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</si>
  <si>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</si>
  <si>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</si>
  <si>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</si>
  <si>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</si>
  <si>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</si>
  <si>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</si>
  <si>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</si>
  <si>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</si>
  <si>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</si>
  <si>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</si>
  <si>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</si>
  <si>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</si>
  <si>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</si>
  <si>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</si>
  <si>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</si>
  <si>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</si>
  <si>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</si>
  <si>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</si>
  <si>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</si>
  <si>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</si>
  <si>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</si>
  <si>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</si>
  <si>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</si>
  <si>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</si>
  <si>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</si>
  <si>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</si>
  <si>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</si>
  <si>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</si>
  <si>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</si>
  <si>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</si>
  <si>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</si>
  <si>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</si>
  <si>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</si>
  <si>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</si>
  <si>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</si>
  <si>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</si>
  <si>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</si>
  <si>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</si>
  <si>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</si>
  <si>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</si>
  <si>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</si>
  <si>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</si>
  <si>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</si>
  <si>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</si>
  <si>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</si>
  <si>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</si>
  <si>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</si>
  <si>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</si>
  <si>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</si>
  <si>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</si>
  <si>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</si>
  <si>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</si>
  <si>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</si>
  <si>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</si>
  <si>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</si>
  <si>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</si>
  <si>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</si>
  <si>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</si>
  <si>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</si>
  <si>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</si>
  <si>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</si>
  <si>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</si>
  <si>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</si>
  <si>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</si>
  <si>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</si>
  <si>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</si>
  <si>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</si>
  <si>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</si>
  <si>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</si>
  <si>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</si>
  <si>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</si>
  <si>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</si>
  <si>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</si>
  <si>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</si>
  <si>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</si>
  <si>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</si>
  <si>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</si>
  <si>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</si>
  <si>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</si>
  <si>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</si>
  <si>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</si>
  <si>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</si>
  <si>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</si>
  <si>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</si>
  <si>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</si>
  <si>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</si>
  <si>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</si>
  <si>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</si>
  <si>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</si>
  <si>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</si>
  <si>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</si>
  <si>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</si>
  <si>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</si>
  <si>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</si>
  <si>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</si>
  <si>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</si>
  <si>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</si>
  <si>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</si>
  <si>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</si>
  <si>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</si>
  <si>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</si>
  <si>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</si>
  <si>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</si>
  <si>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</si>
  <si>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</si>
  <si>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</si>
  <si>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</si>
  <si>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</si>
  <si>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</si>
  <si>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</si>
  <si>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</si>
  <si>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</si>
  <si>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</si>
  <si>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</si>
  <si>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</si>
  <si>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</si>
  <si>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</si>
  <si>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</si>
  <si>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</si>
  <si>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</si>
  <si>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</si>
  <si>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</si>
  <si>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</si>
  <si>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</si>
  <si>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</si>
  <si>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</si>
  <si>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</si>
  <si>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</si>
  <si>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</si>
  <si>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</si>
  <si>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</si>
  <si>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</si>
  <si>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</si>
  <si>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</si>
  <si>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</si>
  <si>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</si>
  <si>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</si>
  <si>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</si>
  <si>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</si>
  <si>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</si>
  <si>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</si>
  <si>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</si>
  <si>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</si>
  <si>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</si>
  <si>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</si>
  <si>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</si>
  <si>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</si>
  <si>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</si>
  <si>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</si>
  <si>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</si>
  <si>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</si>
  <si>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</si>
  <si>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</si>
  <si>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</si>
  <si>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</si>
  <si>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</si>
  <si>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</si>
  <si>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</si>
  <si>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</si>
  <si>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</si>
  <si>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</si>
  <si>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</si>
  <si>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</si>
  <si>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</si>
  <si>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</si>
  <si>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</si>
  <si>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</si>
  <si>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</si>
  <si>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</si>
  <si>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</si>
  <si>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</si>
  <si>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</si>
  <si>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</si>
  <si>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</si>
  <si>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</si>
  <si>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</si>
  <si>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</si>
  <si>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</si>
  <si>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</si>
  <si>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</si>
  <si>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</si>
  <si>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</si>
  <si>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</si>
  <si>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</si>
  <si>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</si>
  <si>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</si>
  <si>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</si>
  <si>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</si>
  <si>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</si>
  <si>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</si>
  <si>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</si>
  <si>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</si>
  <si>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</si>
  <si>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</si>
  <si>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</si>
  <si>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</si>
  <si>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</si>
  <si>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</si>
  <si>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</si>
  <si>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</si>
  <si>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</si>
  <si>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</si>
  <si>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</si>
  <si>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</si>
  <si>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</si>
  <si>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</si>
  <si>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</si>
  <si>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</si>
  <si>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</si>
  <si>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</si>
  <si>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</si>
  <si>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</si>
  <si>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</si>
  <si>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</si>
  <si>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</si>
  <si>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</si>
  <si>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</si>
  <si>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</si>
  <si>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</si>
  <si>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</si>
  <si>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</si>
  <si>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</si>
  <si>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</si>
  <si>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</si>
  <si>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</si>
  <si>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</si>
  <si>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</si>
  <si>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</si>
  <si>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</si>
  <si>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</si>
  <si>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</si>
  <si>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</si>
  <si>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</si>
  <si>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</si>
  <si>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</si>
  <si>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</si>
  <si>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</si>
  <si>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</si>
  <si>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</si>
  <si>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</si>
  <si>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</si>
  <si>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</si>
  <si>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</si>
  <si>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</si>
  <si>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</si>
  <si>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</si>
  <si>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</si>
  <si>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</si>
  <si>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</si>
  <si>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</si>
  <si>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</si>
  <si>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</si>
  <si>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</si>
  <si>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</si>
  <si>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</si>
  <si>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</si>
  <si>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</si>
  <si>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</si>
  <si>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</si>
  <si>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</si>
  <si>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</si>
  <si>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</si>
  <si>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</si>
  <si>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</si>
  <si>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</si>
  <si>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</si>
  <si>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</si>
  <si>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</si>
  <si>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</si>
  <si>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</si>
  <si>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</si>
  <si>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</si>
  <si>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</si>
  <si>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</si>
  <si>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</si>
  <si>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</si>
  <si>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</si>
  <si>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</si>
  <si>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</si>
  <si>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</si>
  <si>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</si>
  <si>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</si>
  <si>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</si>
  <si>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</si>
  <si>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</si>
  <si>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</si>
  <si>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</si>
  <si>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</si>
  <si>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</si>
  <si>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</si>
  <si>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</si>
  <si>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</si>
  <si>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</si>
  <si>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</si>
  <si>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</si>
  <si>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</si>
  <si>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</si>
  <si>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</si>
  <si>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</si>
  <si>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</si>
  <si>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</si>
  <si>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</si>
  <si>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</si>
  <si>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</si>
  <si>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</si>
  <si>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</si>
  <si>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</si>
  <si>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</si>
  <si>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</si>
  <si>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</si>
  <si>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</si>
  <si>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</si>
  <si>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</si>
  <si>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</si>
  <si>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</si>
  <si>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</si>
  <si>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</si>
  <si>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</si>
  <si>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</si>
  <si>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</si>
  <si>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</si>
  <si>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</si>
  <si>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</si>
  <si>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</si>
  <si>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</si>
  <si>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</si>
  <si>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</si>
  <si>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</si>
  <si>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</si>
  <si>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</si>
  <si>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</si>
  <si>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</si>
  <si>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</si>
  <si>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</si>
  <si>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</si>
  <si>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</si>
  <si>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</si>
  <si>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</si>
  <si>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</si>
  <si>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</si>
  <si>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</si>
  <si>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</si>
  <si>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</si>
  <si>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</si>
  <si>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</si>
  <si>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</si>
  <si>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</si>
  <si>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</si>
  <si>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</si>
  <si>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</si>
  <si>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</si>
  <si>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</si>
  <si>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</si>
  <si>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</si>
  <si>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</si>
  <si>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</si>
  <si>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</si>
  <si>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</si>
  <si>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</si>
  <si>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</si>
  <si>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</si>
  <si>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</si>
  <si>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</si>
  <si>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</si>
  <si>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</si>
  <si>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</si>
  <si>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</si>
  <si>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</si>
  <si>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</si>
  <si>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</si>
  <si>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</si>
  <si>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</si>
  <si>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</si>
  <si>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</si>
  <si>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</si>
  <si>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</si>
  <si>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</si>
  <si>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</si>
  <si>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</si>
  <si>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</si>
  <si>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</si>
  <si>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</si>
  <si>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</si>
  <si>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</si>
  <si>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</si>
  <si>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</si>
  <si>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</si>
  <si>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</si>
  <si>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</si>
  <si>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</si>
  <si>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</si>
  <si>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</si>
  <si>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</si>
  <si>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</si>
  <si>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</si>
  <si>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</si>
  <si>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</si>
  <si>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</si>
  <si>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</si>
  <si>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</si>
  <si>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</si>
  <si>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</si>
  <si>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</si>
  <si>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</si>
  <si>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</si>
  <si>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</si>
  <si>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</si>
  <si>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</si>
  <si>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</si>
  <si>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</si>
  <si>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</si>
  <si>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</si>
  <si>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</si>
  <si>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</si>
  <si>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</si>
  <si>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</si>
  <si>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</si>
  <si>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</si>
  <si>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</si>
  <si>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</si>
  <si>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</si>
  <si>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</si>
  <si>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</si>
  <si>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</si>
  <si>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</si>
  <si>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</si>
  <si>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</si>
  <si>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</si>
  <si>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</si>
  <si>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</si>
  <si>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</si>
  <si>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</si>
  <si>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</si>
  <si>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</si>
  <si>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</si>
  <si>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</si>
  <si>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</si>
  <si>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</si>
  <si>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</si>
  <si>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</si>
  <si>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</si>
  <si>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</si>
  <si>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</si>
  <si>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</si>
  <si>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</si>
  <si>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</si>
  <si>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</si>
  <si>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</si>
  <si>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</si>
  <si>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</si>
  <si>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</si>
  <si>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</si>
  <si>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</si>
  <si>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</si>
  <si>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</si>
  <si>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</si>
  <si>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</si>
  <si>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</si>
  <si>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</si>
  <si>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</si>
  <si>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</si>
  <si>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</si>
  <si>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</si>
  <si>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</si>
  <si>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</si>
  <si>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</si>
  <si>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</si>
  <si>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</si>
  <si>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</si>
  <si>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</si>
  <si>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</si>
  <si>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</si>
  <si>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</si>
  <si>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</si>
  <si>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</si>
  <si>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</si>
  <si>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</si>
  <si>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</si>
  <si>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</si>
  <si>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</si>
  <si>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</si>
  <si>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</si>
  <si>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</si>
  <si>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</si>
  <si>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</si>
  <si>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</si>
  <si>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</si>
  <si>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</si>
  <si>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</si>
  <si>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</si>
  <si>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</si>
  <si>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</si>
  <si>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</si>
  <si>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</si>
  <si>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</si>
  <si>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</si>
  <si>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</si>
  <si>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</si>
  <si>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</si>
  <si>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</si>
  <si>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</si>
  <si>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</si>
  <si>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</si>
  <si>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</si>
  <si>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</si>
  <si>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</si>
  <si>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</si>
  <si>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</si>
  <si>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</si>
  <si>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</si>
  <si>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</si>
  <si>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</si>
  <si>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</si>
  <si>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</si>
  <si>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</si>
  <si>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</si>
  <si>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</si>
  <si>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</si>
  <si>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</si>
  <si>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</si>
  <si>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</si>
  <si>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</si>
  <si>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</si>
  <si>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</si>
  <si>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</si>
  <si>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</si>
  <si>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</si>
  <si>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</si>
  <si>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</si>
  <si>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</si>
  <si>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</si>
  <si>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</si>
  <si>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</si>
  <si>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</si>
  <si>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</si>
  <si>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</si>
  <si>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</si>
  <si>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</si>
  <si>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</si>
  <si>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</si>
  <si>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</si>
  <si>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</si>
  <si>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</si>
  <si>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</si>
  <si>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</si>
  <si>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</si>
  <si>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</si>
  <si>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</si>
  <si>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</si>
  <si>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</si>
  <si>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</si>
  <si>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</si>
  <si>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</si>
  <si>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</si>
  <si>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</si>
  <si>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</si>
  <si>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</si>
  <si>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</si>
  <si>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</si>
  <si>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</si>
  <si>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</si>
  <si>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</si>
  <si>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</si>
  <si>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</si>
  <si>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</si>
  <si>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</si>
  <si>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</si>
  <si>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</si>
  <si>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</si>
  <si>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</si>
  <si>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</si>
  <si>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</si>
  <si>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</si>
  <si>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</si>
  <si>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</si>
  <si>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</si>
  <si>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</si>
  <si>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</si>
  <si>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</si>
  <si>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</si>
  <si>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</si>
  <si>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</si>
  <si>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</si>
  <si>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</si>
  <si>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</si>
  <si>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</si>
  <si>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</si>
  <si>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</si>
  <si>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</si>
  <si>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</si>
  <si>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</si>
  <si>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</si>
  <si>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</si>
  <si>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</si>
  <si>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</si>
  <si>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</si>
  <si>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</si>
  <si>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</si>
  <si>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</si>
  <si>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</si>
  <si>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</si>
  <si>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</si>
  <si>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</si>
  <si>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</si>
  <si>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</si>
  <si>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</si>
  <si>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</si>
  <si>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</si>
  <si>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</si>
  <si>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</si>
  <si>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</si>
  <si>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</si>
  <si>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</si>
  <si>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</si>
  <si>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</si>
  <si>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</si>
  <si>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</si>
  <si>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</si>
  <si>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</si>
  <si>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</si>
  <si>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</si>
  <si>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</si>
  <si>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</si>
  <si>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</si>
  <si>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</si>
  <si>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</si>
  <si>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</si>
  <si>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</si>
  <si>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</si>
  <si>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</si>
  <si>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</si>
  <si>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</si>
  <si>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</si>
  <si>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</si>
  <si>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</si>
  <si>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</si>
  <si>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</si>
  <si>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</si>
  <si>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</si>
  <si>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</si>
  <si>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</si>
  <si>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</si>
  <si>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</si>
  <si>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</si>
  <si>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</si>
  <si>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</si>
  <si>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</si>
  <si>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</si>
  <si>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</si>
  <si>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</si>
  <si>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</si>
  <si>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</si>
  <si>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</si>
  <si>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</si>
  <si>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</si>
  <si>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</si>
  <si>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</si>
  <si>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</si>
  <si>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</si>
  <si>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</si>
  <si>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</si>
  <si>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</si>
  <si>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</si>
  <si>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</si>
  <si>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</si>
  <si>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</si>
  <si>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</si>
  <si>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</si>
  <si>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</si>
  <si>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</si>
  <si>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</si>
  <si>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</si>
  <si>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</si>
  <si>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</si>
  <si>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</si>
  <si>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</si>
  <si>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</si>
  <si>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</si>
  <si>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</si>
  <si>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</si>
  <si>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</si>
  <si>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</si>
  <si>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</si>
  <si>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</si>
  <si>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</si>
  <si>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</si>
  <si>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</si>
  <si>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</si>
  <si>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</si>
  <si>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</si>
  <si>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</si>
  <si>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</si>
  <si>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</si>
  <si>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</si>
  <si>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</si>
  <si>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</si>
  <si>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</si>
  <si>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</si>
  <si>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</si>
  <si>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</si>
  <si>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</si>
  <si>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</si>
  <si>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</si>
  <si>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</si>
  <si>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</si>
  <si>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</si>
  <si>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</si>
  <si>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</si>
  <si>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</si>
  <si>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</si>
  <si>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</si>
  <si>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</si>
  <si>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</si>
  <si>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</si>
  <si>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</si>
  <si>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</si>
  <si>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</si>
  <si>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</si>
  <si>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</si>
  <si>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</si>
  <si>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</si>
  <si>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</si>
  <si>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</si>
  <si>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</si>
  <si>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</si>
  <si>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</si>
  <si>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</si>
  <si>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</si>
  <si>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</si>
  <si>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</si>
  <si>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</si>
  <si>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</si>
  <si>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</si>
  <si>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</si>
  <si>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</si>
  <si>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</si>
  <si>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</si>
  <si>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</si>
  <si>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</si>
  <si>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</si>
  <si>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</si>
  <si>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</si>
  <si>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</si>
  <si>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</si>
  <si>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</si>
  <si>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</si>
  <si>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</si>
  <si>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</si>
  <si>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</si>
  <si>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</si>
  <si>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</si>
  <si>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</si>
  <si>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</si>
  <si>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</si>
  <si>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</si>
  <si>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</si>
  <si>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</si>
  <si>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</si>
  <si>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</si>
  <si>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</si>
  <si>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</si>
  <si>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</si>
  <si>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</si>
  <si>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</si>
  <si>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</si>
  <si>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</si>
  <si>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</si>
  <si>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</si>
  <si>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</si>
  <si>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</si>
  <si>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</si>
  <si>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</si>
  <si>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</si>
  <si>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</si>
  <si>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</si>
  <si>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</si>
  <si>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</si>
  <si>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</si>
  <si>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</si>
  <si>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</si>
  <si>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</si>
  <si>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</si>
  <si>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</si>
  <si>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</si>
  <si>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</si>
  <si>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</si>
  <si>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</si>
  <si>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</si>
  <si>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</si>
  <si>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</si>
  <si>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</si>
  <si>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</si>
  <si>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</si>
  <si>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</si>
  <si>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</si>
  <si>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</si>
  <si>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</si>
  <si>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</si>
  <si>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</si>
  <si>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</si>
  <si>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</si>
  <si>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</si>
  <si>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</si>
  <si>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</si>
  <si>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</si>
  <si>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</si>
  <si>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</si>
  <si>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</si>
  <si>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</si>
  <si>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</si>
  <si>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</si>
  <si>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</si>
  <si>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</si>
  <si>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</si>
  <si>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</si>
  <si>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</si>
  <si>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</si>
  <si>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</si>
  <si>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</si>
  <si>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</si>
  <si>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</si>
  <si>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</si>
  <si>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</si>
  <si>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</si>
  <si>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</si>
  <si>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</si>
  <si>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</si>
  <si>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</si>
  <si>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</si>
  <si>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</si>
  <si>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</si>
  <si>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</si>
  <si>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</si>
  <si>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</si>
  <si>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</si>
  <si>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</si>
  <si>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</si>
  <si>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</si>
  <si>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</si>
  <si>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</si>
  <si>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</si>
  <si>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</si>
  <si>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</si>
  <si>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</si>
  <si>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</si>
  <si>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</si>
  <si>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</si>
  <si>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</si>
  <si>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</si>
  <si>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</si>
  <si>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</si>
  <si>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</si>
  <si>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</si>
  <si>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</si>
  <si>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</si>
  <si>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</si>
  <si>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</si>
  <si>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</si>
  <si>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</si>
  <si>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</si>
  <si>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</si>
  <si>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</si>
  <si>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</si>
  <si>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</si>
  <si>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</si>
  <si>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</si>
  <si>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</si>
  <si>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</si>
  <si>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</si>
  <si>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</si>
  <si>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</si>
  <si>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</si>
  <si>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</si>
  <si>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</si>
  <si>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</si>
  <si>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</si>
  <si>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</si>
  <si>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</si>
  <si>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</si>
  <si>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</si>
  <si>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</si>
  <si>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</si>
  <si>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</si>
  <si>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</si>
  <si>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</si>
  <si>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</si>
  <si>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</si>
  <si>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</si>
  <si>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</si>
  <si>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</si>
  <si>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</si>
  <si>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</si>
  <si>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</si>
  <si>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</si>
  <si>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</si>
  <si>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</si>
  <si>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</si>
  <si>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</si>
  <si>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</si>
  <si>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</si>
  <si>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</si>
  <si>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</si>
  <si>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</si>
  <si>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</si>
  <si>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</si>
  <si>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</si>
  <si>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</si>
  <si>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</si>
  <si>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</si>
  <si>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</si>
  <si>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</si>
  <si>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</si>
  <si>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</si>
  <si>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</si>
  <si>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</si>
  <si>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</si>
  <si>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</si>
  <si>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</si>
  <si>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</si>
  <si>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</si>
  <si>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</si>
  <si>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</si>
  <si>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</si>
  <si>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</si>
  <si>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</si>
  <si>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</si>
  <si>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</si>
  <si>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</si>
  <si>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</si>
  <si>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</si>
  <si>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</si>
  <si>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</si>
  <si>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</si>
  <si>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</si>
  <si>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</si>
  <si>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</si>
  <si>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</si>
  <si>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</si>
  <si>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</si>
  <si>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</si>
  <si>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</si>
  <si>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</si>
  <si>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</si>
  <si>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</si>
  <si>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</si>
  <si>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</si>
  <si>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</si>
  <si>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</si>
  <si>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</si>
  <si>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</si>
  <si>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</si>
  <si>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</si>
  <si>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</si>
  <si>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</si>
  <si>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</si>
  <si>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</si>
  <si>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</si>
  <si>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</si>
  <si>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</si>
  <si>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</si>
  <si>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</si>
  <si>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</si>
  <si>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</si>
  <si>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</si>
  <si>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</si>
  <si>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</si>
  <si>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</si>
  <si>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</si>
  <si>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</si>
  <si>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</si>
  <si>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</si>
  <si>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</si>
  <si>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</si>
  <si>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</si>
  <si>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</si>
  <si>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</si>
  <si>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</si>
  <si>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</si>
  <si>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</si>
  <si>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</si>
  <si>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</si>
  <si>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</si>
  <si>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</si>
  <si>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</si>
  <si>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</si>
  <si>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</si>
  <si>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</si>
  <si>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</si>
  <si>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</si>
  <si>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</si>
  <si>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</si>
  <si>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</si>
  <si>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</si>
  <si>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</si>
  <si>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</si>
  <si>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</si>
  <si>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</si>
  <si>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</si>
  <si>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</si>
  <si>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</si>
  <si>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</si>
  <si>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</si>
  <si>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</si>
  <si>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</si>
  <si>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</si>
  <si>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</si>
  <si>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</si>
  <si>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</si>
  <si>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</si>
  <si>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</si>
  <si>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</si>
  <si>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</si>
  <si>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</si>
  <si>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</si>
  <si>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</si>
  <si>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</si>
  <si>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</si>
  <si>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</si>
  <si>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</si>
  <si>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</si>
  <si>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</si>
  <si>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</si>
  <si>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</si>
  <si>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</si>
  <si>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</si>
  <si>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</si>
  <si>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</si>
  <si>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</si>
  <si>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</si>
  <si>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</si>
  <si>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</si>
  <si>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</si>
  <si>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</si>
  <si>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</si>
  <si>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</si>
  <si>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</si>
  <si>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</si>
  <si>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</si>
  <si>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</si>
  <si>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</si>
  <si>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</si>
  <si>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</si>
  <si>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</si>
  <si>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</si>
  <si>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</si>
  <si>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</si>
  <si>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</si>
  <si>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</si>
  <si>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</si>
  <si>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</si>
  <si>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</si>
  <si>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</si>
  <si>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</si>
  <si>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</si>
  <si>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</si>
  <si>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</si>
  <si>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</si>
  <si>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</si>
  <si>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</si>
  <si>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</si>
  <si>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</si>
  <si>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</si>
  <si>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</si>
  <si>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</si>
  <si>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</si>
  <si>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</si>
  <si>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</si>
  <si>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</si>
  <si>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</si>
  <si>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</si>
  <si>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</si>
  <si>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</si>
  <si>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</si>
  <si>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</si>
  <si>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</si>
  <si>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</si>
  <si>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</si>
  <si>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</si>
  <si>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</si>
  <si>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</si>
  <si>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</si>
  <si>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</si>
  <si>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</si>
  <si>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</si>
  <si>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</si>
  <si>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</si>
  <si>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</si>
  <si>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</si>
  <si>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</si>
  <si>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</si>
  <si>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</si>
  <si>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</si>
  <si>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</si>
  <si>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</si>
  <si>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</si>
  <si>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</si>
  <si>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</si>
  <si>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</si>
  <si>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</si>
  <si>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</si>
  <si>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</si>
  <si>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</si>
  <si>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</si>
  <si>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</si>
  <si>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</si>
  <si>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</si>
  <si>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</si>
  <si>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</si>
  <si>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</si>
  <si>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</si>
  <si>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</si>
  <si>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</si>
  <si>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</si>
  <si>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</si>
  <si>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</si>
  <si>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</si>
  <si>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</si>
  <si>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</si>
  <si>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</si>
  <si>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</si>
  <si>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</si>
  <si>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</si>
  <si>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</si>
  <si>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</si>
  <si>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</si>
  <si>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</si>
  <si>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</si>
  <si>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</si>
  <si>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</si>
  <si>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</si>
  <si>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</si>
  <si>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</si>
  <si>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</si>
  <si>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</si>
  <si>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</si>
  <si>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</si>
  <si>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</si>
  <si>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</si>
  <si>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</si>
  <si>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</si>
  <si>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</si>
  <si>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</si>
  <si>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</si>
  <si>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</si>
  <si>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</si>
  <si>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</si>
  <si>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</si>
  <si>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</si>
  <si>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</si>
  <si>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</si>
  <si>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</si>
  <si>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</si>
  <si>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</si>
  <si>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</si>
  <si>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</si>
  <si>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</si>
  <si>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</si>
  <si>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</si>
  <si>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</si>
  <si>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</si>
  <si>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</si>
  <si>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</si>
  <si>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</si>
  <si>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</si>
  <si>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</si>
  <si>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</si>
  <si>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</si>
  <si>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</si>
  <si>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</si>
  <si>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</si>
  <si>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</si>
  <si>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</si>
  <si>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</si>
  <si>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</si>
  <si>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</si>
  <si>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</si>
  <si>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</si>
  <si>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</si>
  <si>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</si>
  <si>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</si>
  <si>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</si>
  <si>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</si>
  <si>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</si>
  <si>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</si>
  <si>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</si>
  <si>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</si>
  <si>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</si>
  <si>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</si>
  <si>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</si>
  <si>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</si>
  <si>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</si>
  <si>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</si>
  <si>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</si>
  <si>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</si>
  <si>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</si>
  <si>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</si>
  <si>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</si>
  <si>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</si>
  <si>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</si>
  <si>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</si>
  <si>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</si>
  <si>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</si>
  <si>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</si>
  <si>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</si>
  <si>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</si>
  <si>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</si>
  <si>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</si>
  <si>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</si>
  <si>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</si>
  <si>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</si>
  <si>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</si>
  <si>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</si>
  <si>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</si>
  <si>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</si>
  <si>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</si>
  <si>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</si>
  <si>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</si>
  <si>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</si>
  <si>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</si>
  <si>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</si>
  <si>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</si>
  <si>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</si>
  <si>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</si>
  <si>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</si>
  <si>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</si>
  <si>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</si>
  <si>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</si>
  <si>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</si>
  <si>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</si>
  <si>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</si>
  <si>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</si>
  <si>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</si>
  <si>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</si>
  <si>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</si>
  <si>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</si>
  <si>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</si>
  <si>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</si>
  <si>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</si>
  <si>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</si>
  <si>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</si>
  <si>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</si>
  <si>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</si>
  <si>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</si>
  <si>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</si>
  <si>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</si>
  <si>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</si>
  <si>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</si>
  <si>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</si>
  <si>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</si>
  <si>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</si>
  <si>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</si>
  <si>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</si>
  <si>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</si>
  <si>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</si>
  <si>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</si>
  <si>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</si>
  <si>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</si>
  <si>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</si>
  <si>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</si>
  <si>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</si>
  <si>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</si>
  <si>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</si>
  <si>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</si>
  <si>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</si>
  <si>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</si>
  <si>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</si>
  <si>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</si>
  <si>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</si>
  <si>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</si>
  <si>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</si>
  <si>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</si>
  <si>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</si>
  <si>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</si>
  <si>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</si>
  <si>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</si>
  <si>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</si>
  <si>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</si>
  <si>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</si>
  <si>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</si>
  <si>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</si>
  <si>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</si>
  <si>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</si>
  <si>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</si>
  <si>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</si>
  <si>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</si>
  <si>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</si>
  <si>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</si>
  <si>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</si>
  <si>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</si>
  <si>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</si>
  <si>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</si>
  <si>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</si>
  <si>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</si>
  <si>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</si>
  <si>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</si>
  <si>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</si>
  <si>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</si>
  <si>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</si>
  <si>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</si>
  <si>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</si>
  <si>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</si>
  <si>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</si>
  <si>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</si>
  <si>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</si>
  <si>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</si>
  <si>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</si>
  <si>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</si>
  <si>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</si>
  <si>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</si>
  <si>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</si>
  <si>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</si>
  <si>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</si>
  <si>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</si>
  <si>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</si>
  <si>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</si>
  <si>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</si>
  <si>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</si>
  <si>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</si>
  <si>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</si>
  <si>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</si>
  <si>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</si>
  <si>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</si>
  <si>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</si>
  <si>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</si>
  <si>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</si>
  <si>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</si>
  <si>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</si>
  <si>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</si>
  <si>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</si>
  <si>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</si>
  <si>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</si>
  <si>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</si>
  <si>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</si>
  <si>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</si>
  <si>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</si>
  <si>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</si>
  <si>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</si>
  <si>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</si>
  <si>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</si>
  <si>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</si>
  <si>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</si>
  <si>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</si>
  <si>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</si>
  <si>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</si>
  <si>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</si>
  <si>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</si>
  <si>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</si>
  <si>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</si>
  <si>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</si>
  <si>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</si>
  <si>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</si>
  <si>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</si>
  <si>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</si>
  <si>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</si>
  <si>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</si>
  <si>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</si>
  <si>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</si>
  <si>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</si>
  <si>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</si>
  <si>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</si>
  <si>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</si>
  <si>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</si>
  <si>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</si>
  <si>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</si>
  <si>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</si>
  <si>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</si>
  <si>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</si>
  <si>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</si>
  <si>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</si>
  <si>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</si>
  <si>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</si>
  <si>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</si>
  <si>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</si>
  <si>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</si>
  <si>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</si>
  <si>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</si>
  <si>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</si>
  <si>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</si>
  <si>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</si>
  <si>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</si>
  <si>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</si>
  <si>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</si>
  <si>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</si>
  <si>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</si>
  <si>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</si>
  <si>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</si>
  <si>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</si>
  <si>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</si>
  <si>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</si>
  <si>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</si>
  <si>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</si>
  <si>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</si>
  <si>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</si>
  <si>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</si>
  <si>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</si>
  <si>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</si>
  <si>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</si>
  <si>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</si>
  <si>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</si>
  <si>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</si>
  <si>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</si>
  <si>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</si>
  <si>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</si>
  <si>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</si>
  <si>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</si>
  <si>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</si>
  <si>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</si>
  <si>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</si>
  <si>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</si>
  <si>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</si>
  <si>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</si>
  <si>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</si>
  <si>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</si>
  <si>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</si>
  <si>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</si>
  <si>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</si>
  <si>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</si>
  <si>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</si>
  <si>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</si>
  <si>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</si>
  <si>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</si>
  <si>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</si>
  <si>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</si>
  <si>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</si>
  <si>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</si>
  <si>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</si>
  <si>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</si>
  <si>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</si>
  <si>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</si>
  <si>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</si>
  <si>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</si>
  <si>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</si>
  <si>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</si>
  <si>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</si>
  <si>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</si>
  <si>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</si>
  <si>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</si>
  <si>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</si>
  <si>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</si>
  <si>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</si>
  <si>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</si>
  <si>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</si>
  <si>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</si>
  <si>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</si>
  <si>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</si>
  <si>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</si>
  <si>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</si>
  <si>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</si>
  <si>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</si>
  <si>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</si>
  <si>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</si>
  <si>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</si>
  <si>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</si>
  <si>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</si>
  <si>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</si>
  <si>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</si>
  <si>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</si>
  <si>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</si>
  <si>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</si>
  <si>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</si>
  <si>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</si>
  <si>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</si>
  <si>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</si>
  <si>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</si>
  <si>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</si>
  <si>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</si>
  <si>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</si>
  <si>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</si>
  <si>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</si>
  <si>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</si>
  <si>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</si>
  <si>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</si>
  <si>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</si>
  <si>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</si>
  <si>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</si>
  <si>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</si>
  <si>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</si>
  <si>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</si>
  <si>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</si>
  <si>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</si>
  <si>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</si>
  <si>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</si>
  <si>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</si>
  <si>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</si>
  <si>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</si>
  <si>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</si>
  <si>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</si>
  <si>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</si>
  <si>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</si>
  <si>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</si>
  <si>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</si>
  <si>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</si>
  <si>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</si>
  <si>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</si>
  <si>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</si>
  <si>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</si>
  <si>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</si>
  <si>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</si>
  <si>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</si>
  <si>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</si>
  <si>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</si>
  <si>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</si>
  <si>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</si>
  <si>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</si>
  <si>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</si>
  <si>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</si>
  <si>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</si>
  <si>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</si>
  <si>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</si>
  <si>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</si>
  <si>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</si>
  <si>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</si>
  <si>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</si>
  <si>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</si>
  <si>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</si>
  <si>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</si>
  <si>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</si>
  <si>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</si>
  <si>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</si>
  <si>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</si>
  <si>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</si>
  <si>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</si>
  <si>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</si>
  <si>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</si>
  <si>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</si>
  <si>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</si>
  <si>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</si>
  <si>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</si>
  <si>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</si>
  <si>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</si>
  <si>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</si>
  <si>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</si>
  <si>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</si>
  <si>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</si>
  <si>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</si>
  <si>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</si>
  <si>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</si>
  <si>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</si>
  <si>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</si>
  <si>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</si>
  <si>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</si>
  <si>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</si>
  <si>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</si>
  <si>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</si>
  <si>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</si>
  <si>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</si>
  <si>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</si>
  <si>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</si>
  <si>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</si>
  <si>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</si>
  <si>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</si>
  <si>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</si>
  <si>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</si>
  <si>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</si>
  <si>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</si>
  <si>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</si>
  <si>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</si>
  <si>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</si>
  <si>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</si>
  <si>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</si>
  <si>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</si>
  <si>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</si>
  <si>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</si>
  <si>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</si>
  <si>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</si>
  <si>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</si>
  <si>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</si>
  <si>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</si>
  <si>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</si>
  <si>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</si>
  <si>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</si>
  <si>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</si>
  <si>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</si>
  <si>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</si>
  <si>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</si>
  <si>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</si>
  <si>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</si>
  <si>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</si>
  <si>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</si>
  <si>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</si>
  <si>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</si>
  <si>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</si>
  <si>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</si>
  <si>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</si>
  <si>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</si>
  <si>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</si>
  <si>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</si>
  <si>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</si>
  <si>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</si>
  <si>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</si>
  <si>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</si>
  <si>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</si>
  <si>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</si>
  <si>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</si>
  <si>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</si>
  <si>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</si>
  <si>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</si>
  <si>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</si>
  <si>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</si>
  <si>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</si>
  <si>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</si>
  <si>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</si>
  <si>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</si>
  <si>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</si>
  <si>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</si>
  <si>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</si>
  <si>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</si>
  <si>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</si>
  <si>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</si>
  <si>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</si>
  <si>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</si>
  <si>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</si>
  <si>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</si>
  <si>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</si>
  <si>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</si>
  <si>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</si>
  <si>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</si>
  <si>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</si>
  <si>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</si>
  <si>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</si>
  <si>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</si>
  <si>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</si>
  <si>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</si>
  <si>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</si>
  <si>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</si>
  <si>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</si>
  <si>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</si>
  <si>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</si>
  <si>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</si>
  <si>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</si>
  <si>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</si>
  <si>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</si>
  <si>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</si>
  <si>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</si>
  <si>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</si>
  <si>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</si>
  <si>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</si>
  <si>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</si>
  <si>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</si>
  <si>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</si>
  <si>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</si>
  <si>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</si>
  <si>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</si>
  <si>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</si>
  <si>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</si>
  <si>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</si>
  <si>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</si>
  <si>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</si>
  <si>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</si>
  <si>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</si>
  <si>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</si>
  <si>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</si>
  <si>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</si>
  <si>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</si>
  <si>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</si>
  <si>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</si>
  <si>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</si>
  <si>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</si>
  <si>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</si>
  <si>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</si>
  <si>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</si>
  <si>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</si>
  <si>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</si>
  <si>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</si>
  <si>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</si>
  <si>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</si>
  <si>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</si>
  <si>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</si>
  <si>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</si>
  <si>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</si>
  <si>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</si>
  <si>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</si>
  <si>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</si>
  <si>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</si>
  <si>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</si>
  <si>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</si>
  <si>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</si>
  <si>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</si>
  <si>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</si>
  <si>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</si>
  <si>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</si>
  <si>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</si>
  <si>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</si>
  <si>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</si>
  <si>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</si>
  <si>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</si>
  <si>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</si>
  <si>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</si>
  <si>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</si>
  <si>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</si>
  <si>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</si>
  <si>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</si>
  <si>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</si>
  <si>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</si>
  <si>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</si>
  <si>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</si>
  <si>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</si>
  <si>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</si>
  <si>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</si>
  <si>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</si>
  <si>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</si>
  <si>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</si>
  <si>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</si>
  <si>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</si>
  <si>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</si>
  <si>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</si>
  <si>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</si>
  <si>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</si>
  <si>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</si>
  <si>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</si>
  <si>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</si>
  <si>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</si>
  <si>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</si>
  <si>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</si>
  <si>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</si>
  <si>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</si>
  <si>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</si>
  <si>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</si>
  <si>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</si>
  <si>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</si>
  <si>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</si>
  <si>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</si>
  <si>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</si>
  <si>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</si>
  <si>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</si>
  <si>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</si>
  <si>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</si>
  <si>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</si>
  <si>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</si>
  <si>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</si>
  <si>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</si>
  <si>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</si>
  <si>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</si>
  <si>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</si>
  <si>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</si>
  <si>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</si>
  <si>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</si>
  <si>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</si>
  <si>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</si>
  <si>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</si>
  <si>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</si>
  <si>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</si>
  <si>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</si>
  <si>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</si>
  <si>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</si>
  <si>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</si>
  <si>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</si>
  <si>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</si>
  <si>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</si>
  <si>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</si>
  <si>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</si>
  <si>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</si>
  <si>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</si>
  <si>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</si>
  <si>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</si>
  <si>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</si>
  <si>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</si>
  <si>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</si>
  <si>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</si>
  <si>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</si>
  <si>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</si>
  <si>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</si>
  <si>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</si>
  <si>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</si>
  <si>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</si>
  <si>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</si>
  <si>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</si>
  <si>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</si>
  <si>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</si>
  <si>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</si>
  <si>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</si>
  <si>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</si>
  <si>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</si>
  <si>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</si>
  <si>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</si>
  <si>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</si>
  <si>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</si>
  <si>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</si>
  <si>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</si>
  <si>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</si>
  <si>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</si>
  <si>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</si>
  <si>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</si>
  <si>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</si>
  <si>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</si>
  <si>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</si>
  <si>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</si>
  <si>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</si>
  <si>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</si>
  <si>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</si>
  <si>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</si>
  <si>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</si>
  <si>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</si>
  <si>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</si>
  <si>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</si>
  <si>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</si>
  <si>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</si>
  <si>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</si>
  <si>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</si>
  <si>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</si>
  <si>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</si>
  <si>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</si>
  <si>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</si>
  <si>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</si>
  <si>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</si>
  <si>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</si>
  <si>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</si>
  <si>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</si>
  <si>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</si>
  <si>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</si>
  <si>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</si>
  <si>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</si>
  <si>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</si>
  <si>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</si>
  <si>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</si>
  <si>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</si>
  <si>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</si>
  <si>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</si>
  <si>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</si>
  <si>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</si>
  <si>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</si>
  <si>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</si>
  <si>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</si>
  <si>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</si>
  <si>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</si>
  <si>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</si>
  <si>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</si>
  <si>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</si>
  <si>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</si>
  <si>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</si>
  <si>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</si>
  <si>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</si>
  <si>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</si>
  <si>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</si>
  <si>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</si>
  <si>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</si>
  <si>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</si>
  <si>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</si>
  <si>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</si>
  <si>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</si>
  <si>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</si>
  <si>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</si>
  <si>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</si>
  <si>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</si>
  <si>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</si>
  <si>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</si>
  <si>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</si>
  <si>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</si>
  <si>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</si>
  <si>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</si>
  <si>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</si>
  <si>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</si>
  <si>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</si>
  <si>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</si>
  <si>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</si>
  <si>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</si>
  <si>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</si>
  <si>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</si>
  <si>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</si>
  <si>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</si>
  <si>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</si>
  <si>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</si>
  <si>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</si>
  <si>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</si>
  <si>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</si>
  <si>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</si>
  <si>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</si>
  <si>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</si>
  <si>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</si>
  <si>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</si>
  <si>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</si>
  <si>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</si>
  <si>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</si>
  <si>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</si>
  <si>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</si>
  <si>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</si>
  <si>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</si>
  <si>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</si>
  <si>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</si>
  <si>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</si>
  <si>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</si>
  <si>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</si>
  <si>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</si>
  <si>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</si>
  <si>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</si>
  <si>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</si>
  <si>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</si>
  <si>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</si>
  <si>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</si>
  <si>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</si>
  <si>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</si>
  <si>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</si>
  <si>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</si>
  <si>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</si>
  <si>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</si>
  <si>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</si>
  <si>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</si>
  <si>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</si>
  <si>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</si>
  <si>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</si>
  <si>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</si>
  <si>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</si>
  <si>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</si>
  <si>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</si>
  <si>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</si>
  <si>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</si>
  <si>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</si>
  <si>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</si>
  <si>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</si>
  <si>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</si>
  <si>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</si>
  <si>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</si>
  <si>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</si>
  <si>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</si>
  <si>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</si>
  <si>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</si>
  <si>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</si>
  <si>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</si>
  <si>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</si>
  <si>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</si>
  <si>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</si>
  <si>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</si>
  <si>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</si>
  <si>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</si>
  <si>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</si>
  <si>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</si>
  <si>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</si>
  <si>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</si>
  <si>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</si>
  <si>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</si>
  <si>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</si>
  <si>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</si>
  <si>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</si>
  <si>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</si>
  <si>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</si>
  <si>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</si>
  <si>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</si>
  <si>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</si>
  <si>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</si>
  <si>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</si>
  <si>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</si>
  <si>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</si>
  <si>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</si>
  <si>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</si>
  <si>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</si>
  <si>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</si>
  <si>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</si>
  <si>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</si>
  <si>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</si>
  <si>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</si>
  <si>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</si>
  <si>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</si>
  <si>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</si>
  <si>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</si>
  <si>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</si>
  <si>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</si>
  <si>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</si>
  <si>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</si>
  <si>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</si>
  <si>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</si>
  <si>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</si>
  <si>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</si>
  <si>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</si>
  <si>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</si>
  <si>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</si>
  <si>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</si>
  <si>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</si>
  <si>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</si>
  <si>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</si>
  <si>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</si>
  <si>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</si>
  <si>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</si>
  <si>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</si>
  <si>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</si>
  <si>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</si>
  <si>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</si>
  <si>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</si>
  <si>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</si>
  <si>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</si>
  <si>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</si>
  <si>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</si>
  <si>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</si>
  <si>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</si>
  <si>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</si>
  <si>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</si>
  <si>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</si>
  <si>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</si>
  <si>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</si>
  <si>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</si>
  <si>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</si>
  <si>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</si>
  <si>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</si>
  <si>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</si>
  <si>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</si>
  <si>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</si>
  <si>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</si>
  <si>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</si>
  <si>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</si>
  <si>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</si>
  <si>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</si>
  <si>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</si>
  <si>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</si>
  <si>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</si>
  <si>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</si>
  <si>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</si>
  <si>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</si>
  <si>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</si>
  <si>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</si>
  <si>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</si>
  <si>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</si>
  <si>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</si>
  <si>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</si>
  <si>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</si>
  <si>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</si>
  <si>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</si>
  <si>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</si>
  <si>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</si>
  <si>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</si>
  <si>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</si>
  <si>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</si>
  <si>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</si>
  <si>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</si>
  <si>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</si>
  <si>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</si>
  <si>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</si>
  <si>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</si>
  <si>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</si>
  <si>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</si>
  <si>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</si>
  <si>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</si>
  <si>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</si>
  <si>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</si>
  <si>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</si>
  <si>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</si>
  <si>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</si>
  <si>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</si>
  <si>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</si>
  <si>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</si>
  <si>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</si>
  <si>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</si>
  <si>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</si>
  <si>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</si>
  <si>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</si>
  <si>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</si>
  <si>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</si>
  <si>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</si>
  <si>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</si>
  <si>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</si>
  <si>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</si>
  <si>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</si>
  <si>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</si>
  <si>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</si>
  <si>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</si>
  <si>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</si>
  <si>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</si>
  <si>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</si>
  <si>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</si>
  <si>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</si>
  <si>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</si>
  <si>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</si>
  <si>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</si>
  <si>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</si>
  <si>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</si>
  <si>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</si>
  <si>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</si>
  <si>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</si>
  <si>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</si>
  <si>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</si>
  <si>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</si>
  <si>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</si>
  <si>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</si>
  <si>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</si>
  <si>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</si>
  <si>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</si>
  <si>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</si>
  <si>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</si>
  <si>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</si>
  <si>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</si>
  <si>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</si>
  <si>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</si>
  <si>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</si>
  <si>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</si>
  <si>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</si>
  <si>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</si>
  <si>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</si>
  <si>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</si>
  <si>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</si>
  <si>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</si>
  <si>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</si>
  <si>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</si>
  <si>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</si>
  <si>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</si>
  <si>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</si>
  <si>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</si>
  <si>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</si>
  <si>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</si>
  <si>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</si>
  <si>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</si>
  <si>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</si>
  <si>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</si>
  <si>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</si>
  <si>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</si>
  <si>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</si>
  <si>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</si>
  <si>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</si>
  <si>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</si>
  <si>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</si>
  <si>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</si>
  <si>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</si>
  <si>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</si>
  <si>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</si>
  <si>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</si>
  <si>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</si>
  <si>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</si>
  <si>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</si>
  <si>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</si>
  <si>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</si>
  <si>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</si>
  <si>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</si>
  <si>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</si>
  <si>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</si>
  <si>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</si>
  <si>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</si>
  <si>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</si>
  <si>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</si>
  <si>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</si>
  <si>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</si>
  <si>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</si>
  <si>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</si>
  <si>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</si>
  <si>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</si>
  <si>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</si>
  <si>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</si>
  <si>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</si>
  <si>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</si>
  <si>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</si>
  <si>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</si>
  <si>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</si>
  <si>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</si>
  <si>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</si>
  <si>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</si>
  <si>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</si>
  <si>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</si>
  <si>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</si>
  <si>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</si>
  <si>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</si>
  <si>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</si>
  <si>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</si>
  <si>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</si>
  <si>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</si>
  <si>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</si>
  <si>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</si>
  <si>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</si>
  <si>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</si>
  <si>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</si>
  <si>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</si>
  <si>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</si>
  <si>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</si>
  <si>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</si>
  <si>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</si>
  <si>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</si>
  <si>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</si>
  <si>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</si>
  <si>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</si>
  <si>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</si>
  <si>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</si>
  <si>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</si>
  <si>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</si>
  <si>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</si>
  <si>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</si>
  <si>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</si>
  <si>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</si>
  <si>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</si>
  <si>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</si>
  <si>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</si>
  <si>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</si>
  <si>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</si>
  <si>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</si>
  <si>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</si>
  <si>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</si>
  <si>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</si>
  <si>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</si>
  <si>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</si>
  <si>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</si>
  <si>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</si>
  <si>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</si>
  <si>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</si>
  <si>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</si>
  <si>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</si>
  <si>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</si>
  <si>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</si>
  <si>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</si>
  <si>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</si>
  <si>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</si>
  <si>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</si>
  <si>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</si>
  <si>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</si>
  <si>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</si>
  <si>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</si>
  <si>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</si>
  <si>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</si>
  <si>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</si>
  <si>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</si>
  <si>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</si>
  <si>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</si>
  <si>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</si>
  <si>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</si>
  <si>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</si>
  <si>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</si>
  <si>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</si>
  <si>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</si>
  <si>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</si>
  <si>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</si>
  <si>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</si>
  <si>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</si>
  <si>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</si>
  <si>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</si>
  <si>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</si>
  <si>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</si>
  <si>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</si>
  <si>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</si>
  <si>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</si>
  <si>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</si>
  <si>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</si>
  <si>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</si>
  <si>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</si>
  <si>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</si>
  <si>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</si>
  <si>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</si>
  <si>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</si>
  <si>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</si>
  <si>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</si>
  <si>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</si>
  <si>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</si>
  <si>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</si>
  <si>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</si>
  <si>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</si>
  <si>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</si>
  <si>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</si>
  <si>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</si>
  <si>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</si>
  <si>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</si>
  <si>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</si>
  <si>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</si>
  <si>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</si>
  <si>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</si>
  <si>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</si>
  <si>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</si>
  <si>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</si>
  <si>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</si>
  <si>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</si>
  <si>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</si>
  <si>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</si>
  <si>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</si>
  <si>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</si>
  <si>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</si>
  <si>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</si>
  <si>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</si>
  <si>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</si>
  <si>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</si>
  <si>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</si>
  <si>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</si>
  <si>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</si>
  <si>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</si>
  <si>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</si>
  <si>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</si>
  <si>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</si>
  <si>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</si>
  <si>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</si>
  <si>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</si>
  <si>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</si>
  <si>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</si>
  <si>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</si>
  <si>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</si>
  <si>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</si>
  <si>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</si>
  <si>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</si>
  <si>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</si>
  <si>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</si>
  <si>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</si>
  <si>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</si>
  <si>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</si>
  <si>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</si>
  <si>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</si>
  <si>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</si>
  <si>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</si>
  <si>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</si>
  <si>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</si>
  <si>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</si>
  <si>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</si>
  <si>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</si>
  <si>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</si>
  <si>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</si>
  <si>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</si>
  <si>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</si>
  <si>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</si>
  <si>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</si>
  <si>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</si>
  <si>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</si>
  <si>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</si>
  <si>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</si>
  <si>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</si>
  <si>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</si>
  <si>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</si>
  <si>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</si>
  <si>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</si>
  <si>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</si>
  <si>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</si>
  <si>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</si>
  <si>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</si>
  <si>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</si>
  <si>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</si>
  <si>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</si>
  <si>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</si>
  <si>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</si>
  <si>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</si>
  <si>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</si>
  <si>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</si>
  <si>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</si>
  <si>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</si>
  <si>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</si>
  <si>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</si>
  <si>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</si>
  <si>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</si>
  <si>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</si>
  <si>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</si>
  <si>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</si>
  <si>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</si>
  <si>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</si>
  <si>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</si>
  <si>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</si>
  <si>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</si>
  <si>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</si>
  <si>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</si>
  <si>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</si>
  <si>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</si>
  <si>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</si>
  <si>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</si>
  <si>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</si>
  <si>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</si>
  <si>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</si>
  <si>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</si>
  <si>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</si>
  <si>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</si>
  <si>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</si>
  <si>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</si>
  <si>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</si>
  <si>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</si>
  <si>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</si>
  <si>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</si>
  <si>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</si>
  <si>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</si>
  <si>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</si>
  <si>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</si>
  <si>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</si>
  <si>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</si>
  <si>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</si>
  <si>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</si>
  <si>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</si>
  <si>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</si>
  <si>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</si>
  <si>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</si>
  <si>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</si>
  <si>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</si>
  <si>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</si>
  <si>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</si>
  <si>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</si>
  <si>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</si>
  <si>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</si>
  <si>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</si>
  <si>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</si>
  <si>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</si>
  <si>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</si>
  <si>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</si>
  <si>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</si>
  <si>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</si>
  <si>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</si>
  <si>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</si>
  <si>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</si>
  <si>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</si>
  <si>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</si>
  <si>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</si>
  <si>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</si>
  <si>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</si>
  <si>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</si>
  <si>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</si>
  <si>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</si>
  <si>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</si>
  <si>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</si>
  <si>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</si>
  <si>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</si>
  <si>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</si>
  <si>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</si>
  <si>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</si>
  <si>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</si>
  <si>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</si>
  <si>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</si>
  <si>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</si>
  <si>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</si>
  <si>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</si>
  <si>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</si>
  <si>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</si>
  <si>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</si>
  <si>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</si>
  <si>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</si>
  <si>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</si>
  <si>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</si>
  <si>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</si>
  <si>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</si>
  <si>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</si>
  <si>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</si>
  <si>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</si>
  <si>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</si>
  <si>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</si>
  <si>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</si>
  <si>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</si>
  <si>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</si>
  <si>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</si>
  <si>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</si>
  <si>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</si>
  <si>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</si>
  <si>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</si>
  <si>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</si>
  <si>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</si>
  <si>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</si>
  <si>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</si>
  <si>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</si>
  <si>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</si>
  <si>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</si>
  <si>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</si>
  <si>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</si>
  <si>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</si>
  <si>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</si>
  <si>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</si>
  <si>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</si>
  <si>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</si>
  <si>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</si>
  <si>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</si>
  <si>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</si>
  <si>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</si>
  <si>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</si>
  <si>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</si>
  <si>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</si>
  <si>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</si>
  <si>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</si>
  <si>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</si>
  <si>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</si>
  <si>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</si>
  <si>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</si>
  <si>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</si>
  <si>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</si>
  <si>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</si>
  <si>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</si>
  <si>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</si>
  <si>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</si>
  <si>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</si>
  <si>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</si>
  <si>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</si>
  <si>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</si>
  <si>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</si>
  <si>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</si>
  <si>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</si>
  <si>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</si>
  <si>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</si>
  <si>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</si>
  <si>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</si>
  <si>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</si>
  <si>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</si>
  <si>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</si>
  <si>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</si>
  <si>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</si>
  <si>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</si>
  <si>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</si>
  <si>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</si>
  <si>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</si>
  <si>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</si>
  <si>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</si>
  <si>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</si>
  <si>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</si>
  <si>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</si>
  <si>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</si>
  <si>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</si>
  <si>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</si>
  <si>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</si>
  <si>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</si>
  <si>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</si>
  <si>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</si>
  <si>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</si>
  <si>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</si>
  <si>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</si>
  <si>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</si>
  <si>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</si>
  <si>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</si>
  <si>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</si>
  <si>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</si>
  <si>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</si>
  <si>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</si>
  <si>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</si>
  <si>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</si>
  <si>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</si>
  <si>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</si>
  <si>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</si>
  <si>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</si>
  <si>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</si>
  <si>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</si>
  <si>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</si>
  <si>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</si>
  <si>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</si>
  <si>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</si>
  <si>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</si>
  <si>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</si>
  <si>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</si>
  <si>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</si>
  <si>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</si>
  <si>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</si>
  <si>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</si>
  <si>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</si>
  <si>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</si>
  <si>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</si>
  <si>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</si>
  <si>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</si>
  <si>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</si>
  <si>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</si>
  <si>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</si>
  <si>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</si>
  <si>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</si>
  <si>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</si>
  <si>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</si>
  <si>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</si>
  <si>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</si>
  <si>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</si>
  <si>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</si>
  <si>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</si>
  <si>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</si>
  <si>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</si>
  <si>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</si>
  <si>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</si>
  <si>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</si>
  <si>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</si>
  <si>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</si>
  <si>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</si>
  <si>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</si>
  <si>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</si>
  <si>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</si>
  <si>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</si>
  <si>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</si>
  <si>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</si>
  <si>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</si>
  <si>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</si>
  <si>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</si>
  <si>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</si>
  <si>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</si>
  <si>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</si>
  <si>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</si>
  <si>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</si>
  <si>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</si>
  <si>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</si>
  <si>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</si>
  <si>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</si>
  <si>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</si>
  <si>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</si>
  <si>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</si>
  <si>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</si>
  <si>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</si>
  <si>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</si>
  <si>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</si>
  <si>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</si>
  <si>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</si>
  <si>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</si>
  <si>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</si>
  <si>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</si>
  <si>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</si>
  <si>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</si>
  <si>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</si>
  <si>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</si>
  <si>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</si>
  <si>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</si>
  <si>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</si>
  <si>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</si>
  <si>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</si>
  <si>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</si>
  <si>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</si>
  <si>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</si>
  <si>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</si>
  <si>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</si>
  <si>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</si>
  <si>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</si>
  <si>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</si>
  <si>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</si>
  <si>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</si>
  <si>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</si>
  <si>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</si>
  <si>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</si>
  <si>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</si>
  <si>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</si>
  <si>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</si>
  <si>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</si>
  <si>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</si>
  <si>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</si>
  <si>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</si>
  <si>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</si>
  <si>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</si>
  <si>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</si>
  <si>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</si>
  <si>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</si>
  <si>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</si>
  <si>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</si>
  <si>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</si>
  <si>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</si>
  <si>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</si>
  <si>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</si>
  <si>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</si>
  <si>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</si>
  <si>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</si>
  <si>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</si>
  <si>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</si>
  <si>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</si>
  <si>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</si>
  <si>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</si>
  <si>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</si>
  <si>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</si>
  <si>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</si>
  <si>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</si>
  <si>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</si>
  <si>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</si>
  <si>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</si>
  <si>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</si>
  <si>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</si>
  <si>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</si>
  <si>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</si>
  <si>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</si>
  <si>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</si>
  <si>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</si>
  <si>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</si>
  <si>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</si>
  <si>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</si>
  <si>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</si>
  <si>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</si>
  <si>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</si>
  <si>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</si>
  <si>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</si>
  <si>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</si>
  <si>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</si>
  <si>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</si>
  <si>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</si>
  <si>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</si>
  <si>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</si>
  <si>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</si>
  <si>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</si>
  <si>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</si>
  <si>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</si>
  <si>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</si>
  <si>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</si>
  <si>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</si>
  <si>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</si>
  <si>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</si>
  <si>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</si>
  <si>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</si>
  <si>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</si>
  <si>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</si>
  <si>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</si>
  <si>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</si>
  <si>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</si>
  <si>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</si>
  <si>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</si>
  <si>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</si>
  <si>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</si>
  <si>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</si>
  <si>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</si>
  <si>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</si>
  <si>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</si>
  <si>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</si>
  <si>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</si>
  <si>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</si>
  <si>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</si>
  <si>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</si>
  <si>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</si>
  <si>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</si>
  <si>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</si>
  <si>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</si>
  <si>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</si>
  <si>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</si>
  <si>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</si>
  <si>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</si>
  <si>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</si>
  <si>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</si>
  <si>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</si>
  <si>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</si>
  <si>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</si>
  <si>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</si>
  <si>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</si>
  <si>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</si>
  <si>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</si>
  <si>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</si>
  <si>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</si>
  <si>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</si>
  <si>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</si>
  <si>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</si>
  <si>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</si>
  <si>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</si>
  <si>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</si>
  <si>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</si>
  <si>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</si>
  <si>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</si>
  <si>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</si>
  <si>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</si>
  <si>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</si>
  <si>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</si>
  <si>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</si>
  <si>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</si>
  <si>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</si>
  <si>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</si>
  <si>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</si>
  <si>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</si>
  <si>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</si>
  <si>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</si>
  <si>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</si>
  <si>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</si>
  <si>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</si>
  <si>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</si>
  <si>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</si>
  <si>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</si>
  <si>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</si>
  <si>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</si>
  <si>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</si>
  <si>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</si>
  <si>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</si>
  <si>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</si>
  <si>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</si>
  <si>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</si>
  <si>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</si>
  <si>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</si>
  <si>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</si>
  <si>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</si>
  <si>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</si>
  <si>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</si>
  <si>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</si>
  <si>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</si>
  <si>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</si>
  <si>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</si>
  <si>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</si>
  <si>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</si>
  <si>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</si>
  <si>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</si>
  <si>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</si>
  <si>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</si>
  <si>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</si>
  <si>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</si>
  <si>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</si>
  <si>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</si>
  <si>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</si>
  <si>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</si>
  <si>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</si>
  <si>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</si>
  <si>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</si>
  <si>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</si>
  <si>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</si>
  <si>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</si>
  <si>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</si>
  <si>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</si>
  <si>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</si>
  <si>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</si>
  <si>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</si>
  <si>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</si>
  <si>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</si>
  <si>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</si>
  <si>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</si>
  <si>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</si>
  <si>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</si>
  <si>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</si>
  <si>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</si>
  <si>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</si>
  <si>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</si>
  <si>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</si>
  <si>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</si>
  <si>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</si>
  <si>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</si>
  <si>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</si>
  <si>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</si>
  <si>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</si>
  <si>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</si>
  <si>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</si>
  <si>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</si>
  <si>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</si>
  <si>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</si>
  <si>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</si>
  <si>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</si>
  <si>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</si>
  <si>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</si>
  <si>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</si>
  <si>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</si>
  <si>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</si>
  <si>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</si>
  <si>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</si>
  <si>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</si>
  <si>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</si>
  <si>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</si>
  <si>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</si>
  <si>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</si>
  <si>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</si>
  <si>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</si>
  <si>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</si>
  <si>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</si>
  <si>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</si>
  <si>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</si>
  <si>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</si>
  <si>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</si>
  <si>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</si>
  <si>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</si>
  <si>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</si>
  <si>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</si>
  <si>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</si>
  <si>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</si>
  <si>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</si>
  <si>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</si>
  <si>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</si>
  <si>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</si>
  <si>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</si>
  <si>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</si>
  <si>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</si>
  <si>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</si>
  <si>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</si>
  <si>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</si>
  <si>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</si>
  <si>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</si>
  <si>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</si>
  <si>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</si>
  <si>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</si>
  <si>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</si>
  <si>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</si>
  <si>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</si>
  <si>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</si>
  <si>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</si>
  <si>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</si>
  <si>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</si>
  <si>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</si>
  <si>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</si>
  <si>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</si>
  <si>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</si>
  <si>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</si>
  <si>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</si>
  <si>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</si>
  <si>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</si>
  <si>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</si>
  <si>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</si>
  <si>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</si>
  <si>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</si>
  <si>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</si>
  <si>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</si>
  <si>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</si>
  <si>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</si>
  <si>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</si>
  <si>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</si>
  <si>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</si>
  <si>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</si>
  <si>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</si>
  <si>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</si>
  <si>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</si>
  <si>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</si>
  <si>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</si>
  <si>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</si>
  <si>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</si>
  <si>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</si>
  <si>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</si>
  <si>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</si>
  <si>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</si>
  <si>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</si>
  <si>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</si>
  <si>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</si>
  <si>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</si>
  <si>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</si>
  <si>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</si>
  <si>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</si>
  <si>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</si>
  <si>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</si>
  <si>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</si>
  <si>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</si>
  <si>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</si>
  <si>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</si>
  <si>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</si>
  <si>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</si>
  <si>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</si>
  <si>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</si>
  <si>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</si>
  <si>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</si>
  <si>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</si>
  <si>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</si>
  <si>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</si>
  <si>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</si>
  <si>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</si>
  <si>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</si>
  <si>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</si>
  <si>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</si>
  <si>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</si>
  <si>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</si>
  <si>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</si>
  <si>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</si>
  <si>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</si>
  <si>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</si>
  <si>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</si>
  <si>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</si>
  <si>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</si>
  <si>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</si>
  <si>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</si>
  <si>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</si>
  <si>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</si>
  <si>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</si>
  <si>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</si>
  <si>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</si>
  <si>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</si>
  <si>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</si>
  <si>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</si>
  <si>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</si>
  <si>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</si>
  <si>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</si>
  <si>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</si>
  <si>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</si>
  <si>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</si>
  <si>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</si>
  <si>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</si>
  <si>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</si>
  <si>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</si>
  <si>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</si>
  <si>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</si>
  <si>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</si>
  <si>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</si>
  <si>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</si>
  <si>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</si>
  <si>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</si>
  <si>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</si>
  <si>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</si>
  <si>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</si>
  <si>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</si>
  <si>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</si>
  <si>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</si>
  <si>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</si>
  <si>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</si>
  <si>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</si>
  <si>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</si>
  <si>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</si>
  <si>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</si>
  <si>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</si>
  <si>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</si>
  <si>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</si>
  <si>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</si>
  <si>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</si>
  <si>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</si>
  <si>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</si>
  <si>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</si>
  <si>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</si>
  <si>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</si>
  <si>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</si>
  <si>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</si>
  <si>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</si>
  <si>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</si>
  <si>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</si>
  <si>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</si>
  <si>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</si>
  <si>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</si>
  <si>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</si>
  <si>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</si>
  <si>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</si>
  <si>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</si>
  <si>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</si>
  <si>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</si>
  <si>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</si>
  <si>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</si>
  <si>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</si>
  <si>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</si>
  <si>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</si>
  <si>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</si>
  <si>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</si>
  <si>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</si>
  <si>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</si>
  <si>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</si>
  <si>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</si>
  <si>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</si>
  <si>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</si>
  <si>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</si>
  <si>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</si>
  <si>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</si>
  <si>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</si>
  <si>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</si>
  <si>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</si>
  <si>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</si>
  <si>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</si>
  <si>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</si>
  <si>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</si>
  <si>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</si>
  <si>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</si>
  <si>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</si>
  <si>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</si>
  <si>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</si>
  <si>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</si>
  <si>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</si>
  <si>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</si>
  <si>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</si>
  <si>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</si>
  <si>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</si>
  <si>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</si>
  <si>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</si>
  <si>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</si>
  <si>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</si>
  <si>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</si>
  <si>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</si>
  <si>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</si>
  <si>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</si>
  <si>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</si>
  <si>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</si>
  <si>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</si>
  <si>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</si>
  <si>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</si>
  <si>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</si>
  <si>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</si>
  <si>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</si>
  <si>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</si>
  <si>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</si>
  <si>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</si>
  <si>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</si>
  <si>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</si>
  <si>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</si>
  <si>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</si>
  <si>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</si>
  <si>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</si>
  <si>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</si>
  <si>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</si>
  <si>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</si>
  <si>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</si>
  <si>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</si>
  <si>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</si>
  <si>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</si>
  <si>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</si>
  <si>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</si>
  <si>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</si>
  <si>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</si>
  <si>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</si>
  <si>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</si>
  <si>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</si>
  <si>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</si>
  <si>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</si>
  <si>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</si>
  <si>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</si>
  <si>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</si>
  <si>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</si>
  <si>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</si>
  <si>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</si>
  <si>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</si>
  <si>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</si>
  <si>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</si>
  <si>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</si>
  <si>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</si>
  <si>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</si>
  <si>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</si>
  <si>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</si>
  <si>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</si>
  <si>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</si>
  <si>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</si>
  <si>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</si>
  <si>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</si>
  <si>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</si>
  <si>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</si>
  <si>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</si>
  <si>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</si>
  <si>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</si>
  <si>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</si>
  <si>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</si>
  <si>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</si>
  <si>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</si>
  <si>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</si>
  <si>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</si>
  <si>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</si>
  <si>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</si>
  <si>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</si>
  <si>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</si>
  <si>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</si>
  <si>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</si>
  <si>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</si>
  <si>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</si>
  <si>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</si>
  <si>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</si>
  <si>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</si>
  <si>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</si>
  <si>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</si>
  <si>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</si>
  <si>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</si>
  <si>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</si>
  <si>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</si>
  <si>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</si>
  <si>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</si>
  <si>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</si>
  <si>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</si>
  <si>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</si>
  <si>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</si>
  <si>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</si>
  <si>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</si>
  <si>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</si>
  <si>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</si>
  <si>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</si>
  <si>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</si>
  <si>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</si>
  <si>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</si>
  <si>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</si>
  <si>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</si>
  <si>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</si>
  <si>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</si>
  <si>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</si>
  <si>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</si>
  <si>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</si>
  <si>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</si>
  <si>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</si>
  <si>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</si>
  <si>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</si>
  <si>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</si>
  <si>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</si>
  <si>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</si>
  <si>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</si>
  <si>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</si>
  <si>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</si>
  <si>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</si>
  <si>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</si>
  <si>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</si>
  <si>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</si>
  <si>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</si>
  <si>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</si>
  <si>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</si>
  <si>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</si>
  <si>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</si>
  <si>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</si>
  <si>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</si>
  <si>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</si>
  <si>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</si>
  <si>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</si>
  <si>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</si>
  <si>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</si>
  <si>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</si>
  <si>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</si>
  <si>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</si>
  <si>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</si>
  <si>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</si>
  <si>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</si>
  <si>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</si>
  <si>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</si>
  <si>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</si>
  <si>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</si>
  <si>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</si>
  <si>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</si>
  <si>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</si>
  <si>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</si>
  <si>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</si>
  <si>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</si>
  <si>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</si>
  <si>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</si>
  <si>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</si>
  <si>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</si>
  <si>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</si>
  <si>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</si>
  <si>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</si>
  <si>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</si>
  <si>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</si>
  <si>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</si>
  <si>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</si>
  <si>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</si>
  <si>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</si>
  <si>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</si>
  <si>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</si>
  <si>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</si>
  <si>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</si>
  <si>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</si>
  <si>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</si>
  <si>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</si>
  <si>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</si>
  <si>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</si>
  <si>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</si>
  <si>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</si>
  <si>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</si>
  <si>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</si>
  <si>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</si>
  <si>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</si>
  <si>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</si>
  <si>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</si>
  <si>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</si>
  <si>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</si>
  <si>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</si>
  <si>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</si>
  <si>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</si>
  <si>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</si>
  <si>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</si>
  <si>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</si>
  <si>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</si>
  <si>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</si>
  <si>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</si>
  <si>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</si>
  <si>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</si>
  <si>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</si>
  <si>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</si>
  <si>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</si>
  <si>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</si>
  <si>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</si>
  <si>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</si>
  <si>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</si>
  <si>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</si>
  <si>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</si>
  <si>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</si>
  <si>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</si>
  <si>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</si>
  <si>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</si>
  <si>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</si>
  <si>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</si>
  <si>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</si>
  <si>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</si>
  <si>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</si>
  <si>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</si>
  <si>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</si>
  <si>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</si>
  <si>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</si>
  <si>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</si>
  <si>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</si>
  <si>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</si>
  <si>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</si>
  <si>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</si>
  <si>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</si>
  <si>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</si>
  <si>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</si>
  <si>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</si>
  <si>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</si>
  <si>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</si>
  <si>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</si>
  <si>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</si>
  <si>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</si>
  <si>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</si>
  <si>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</si>
  <si>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</si>
  <si>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</si>
  <si>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</si>
  <si>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</si>
  <si>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</si>
  <si>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</si>
  <si>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</si>
  <si>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</si>
  <si>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</si>
  <si>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</si>
  <si>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</si>
  <si>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</si>
  <si>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</si>
  <si>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</si>
  <si>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</si>
  <si>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</si>
  <si>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</si>
  <si>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</si>
  <si>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</si>
  <si>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</si>
  <si>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</si>
  <si>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</si>
  <si>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</si>
  <si>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</si>
  <si>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</si>
  <si>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</si>
  <si>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</si>
  <si>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</si>
  <si>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</si>
  <si>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</si>
  <si>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</si>
  <si>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</si>
  <si>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</si>
  <si>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</si>
  <si>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</si>
  <si>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</si>
  <si>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</si>
  <si>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</si>
  <si>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</si>
  <si>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</si>
  <si>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</si>
  <si>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</si>
  <si>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</si>
  <si>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</si>
  <si>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</si>
  <si>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</si>
  <si>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</si>
  <si>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</si>
  <si>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</si>
  <si>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</si>
  <si>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</si>
  <si>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</si>
  <si>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</si>
  <si>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</si>
  <si>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</si>
  <si>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</si>
  <si>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</si>
  <si>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</si>
  <si>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</si>
  <si>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</si>
  <si>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</si>
  <si>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</si>
  <si>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</si>
  <si>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</si>
  <si>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</si>
  <si>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</si>
  <si>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</si>
  <si>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</si>
  <si>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</si>
  <si>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</si>
  <si>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</si>
  <si>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</si>
  <si>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</si>
  <si>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</si>
  <si>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</si>
  <si>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</si>
  <si>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</si>
  <si>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</si>
  <si>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</si>
  <si>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</si>
  <si>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</si>
  <si>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</si>
  <si>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</si>
  <si>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</si>
  <si>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</si>
  <si>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</si>
  <si>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</si>
  <si>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</si>
  <si>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</si>
  <si>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</si>
  <si>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</si>
  <si>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</si>
  <si>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</si>
  <si>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</si>
  <si>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</si>
  <si>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</si>
  <si>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</si>
  <si>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</si>
  <si>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</si>
  <si>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</si>
  <si>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</si>
  <si>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</si>
  <si>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</si>
  <si>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</si>
  <si>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</si>
  <si>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</si>
  <si>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</si>
  <si>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</si>
  <si>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</si>
  <si>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</si>
  <si>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</si>
  <si>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</si>
  <si>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</si>
  <si>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</si>
  <si>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</si>
  <si>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</si>
  <si>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</si>
  <si>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</si>
  <si>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</si>
  <si>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</si>
  <si>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</si>
  <si>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</si>
  <si>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</si>
  <si>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</si>
  <si>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</si>
  <si>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</si>
  <si>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</si>
  <si>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</si>
  <si>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</si>
  <si>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</si>
  <si>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</si>
  <si>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</si>
  <si>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</si>
  <si>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</si>
  <si>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</si>
  <si>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</si>
  <si>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</si>
  <si>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</si>
  <si>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</si>
  <si>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</si>
  <si>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</si>
  <si>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</si>
  <si>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</si>
  <si>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</si>
  <si>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</si>
  <si>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</si>
  <si>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</si>
  <si>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</si>
  <si>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</si>
  <si>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</si>
  <si>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</si>
  <si>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</si>
  <si>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</si>
  <si>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</si>
  <si>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</si>
  <si>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</si>
  <si>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</si>
  <si>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</si>
  <si>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</si>
  <si>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</si>
  <si>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</si>
  <si>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</si>
  <si>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</si>
  <si>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</si>
  <si>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</si>
  <si>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</si>
  <si>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</si>
  <si>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</si>
  <si>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</si>
  <si>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</si>
  <si>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</si>
  <si>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</si>
  <si>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</si>
  <si>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</si>
  <si>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</si>
  <si>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</si>
  <si>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</si>
  <si>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</si>
  <si>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</si>
  <si>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</si>
  <si>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</si>
  <si>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</si>
  <si>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</si>
  <si>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</si>
  <si>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</si>
  <si>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</si>
  <si>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</si>
  <si>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</si>
  <si>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</si>
  <si>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</si>
  <si>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</si>
  <si>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</si>
  <si>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</si>
  <si>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</si>
  <si>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</si>
  <si>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</si>
  <si>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</si>
  <si>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</si>
  <si>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</si>
  <si>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</si>
  <si>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</si>
  <si>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</si>
  <si>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</si>
  <si>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</si>
  <si>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</si>
  <si>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</si>
  <si>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</si>
  <si>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</si>
  <si>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</si>
  <si>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</si>
  <si>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</si>
  <si>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</si>
  <si>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</si>
  <si>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</si>
  <si>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</si>
  <si>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</si>
  <si>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</si>
  <si>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</si>
  <si>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</si>
  <si>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</si>
  <si>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</si>
  <si>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</si>
  <si>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</si>
  <si>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</si>
  <si>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</si>
  <si>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</si>
  <si>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</si>
  <si>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</si>
  <si>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</si>
  <si>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</si>
  <si>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</si>
  <si>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</si>
  <si>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</si>
  <si>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</si>
  <si>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</si>
  <si>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</si>
  <si>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</si>
  <si>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</si>
  <si>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</si>
  <si>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</si>
  <si>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</si>
  <si>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</si>
  <si>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</si>
  <si>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</si>
  <si>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</si>
  <si>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</si>
  <si>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</si>
  <si>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</si>
  <si>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</si>
  <si>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</si>
  <si>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</si>
  <si>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</si>
  <si>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</si>
  <si>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</si>
  <si>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</si>
  <si>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</si>
  <si>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</si>
  <si>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</si>
  <si>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</si>
  <si>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</si>
  <si>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</si>
  <si>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</si>
  <si>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</si>
  <si>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</si>
  <si>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</si>
  <si>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</si>
  <si>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</si>
  <si>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</si>
  <si>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</si>
  <si>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</si>
  <si>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</si>
  <si>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</si>
  <si>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</si>
  <si>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</si>
  <si>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</si>
  <si>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</si>
  <si>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</si>
  <si>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</si>
  <si>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</si>
  <si>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</si>
  <si>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</si>
  <si>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</si>
  <si>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</si>
  <si>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</si>
  <si>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</si>
  <si>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</si>
  <si>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</si>
  <si>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</si>
  <si>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</si>
  <si>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</si>
  <si>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</si>
  <si>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</si>
  <si>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</si>
  <si>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</si>
  <si>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</si>
  <si>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</si>
  <si>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</si>
  <si>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</si>
  <si>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</si>
  <si>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</si>
  <si>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</si>
  <si>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</si>
  <si>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</si>
  <si>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</si>
  <si>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</si>
  <si>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</si>
  <si>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</si>
  <si>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</si>
  <si>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</si>
  <si>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</si>
  <si>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</si>
  <si>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</si>
  <si>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</si>
  <si>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</si>
  <si>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</si>
  <si>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</si>
  <si>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</si>
  <si>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</si>
  <si>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</si>
  <si>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</si>
  <si>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</si>
  <si>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</si>
  <si>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</si>
  <si>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</si>
  <si>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</si>
  <si>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</si>
  <si>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</si>
  <si>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</si>
  <si>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</si>
  <si>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</si>
  <si>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</si>
  <si>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</si>
  <si>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</si>
  <si>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</si>
  <si>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</si>
  <si>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</si>
  <si>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</si>
  <si>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</si>
  <si>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</si>
  <si>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</si>
  <si>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</si>
  <si>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</si>
  <si>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</si>
  <si>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</si>
  <si>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</si>
  <si>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</si>
  <si>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</si>
  <si>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</si>
  <si>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</si>
  <si>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</si>
  <si>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</si>
  <si>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</si>
  <si>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</si>
  <si>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</si>
  <si>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</si>
  <si>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</si>
  <si>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</si>
  <si>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</si>
  <si>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</si>
  <si>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</si>
  <si>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</si>
  <si>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</si>
  <si>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</si>
  <si>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</si>
  <si>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</si>
  <si>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</si>
  <si>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</si>
  <si>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</si>
  <si>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</si>
  <si>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</si>
  <si>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</si>
  <si>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</si>
  <si>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</si>
  <si>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</si>
  <si>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</si>
  <si>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</si>
  <si>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</si>
  <si>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</si>
  <si>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</si>
  <si>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</si>
  <si>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</si>
  <si>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</si>
  <si>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</si>
  <si>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</si>
  <si>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</si>
  <si>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</si>
  <si>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</si>
  <si>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</si>
  <si>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</si>
  <si>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</si>
  <si>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</si>
  <si>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</si>
  <si>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</si>
  <si>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</si>
  <si>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</si>
  <si>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</si>
  <si>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</si>
  <si>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</si>
  <si>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</si>
  <si>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</si>
  <si>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</si>
  <si>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</si>
  <si>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</si>
  <si>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</si>
  <si>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</si>
  <si>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</si>
  <si>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</si>
  <si>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</si>
  <si>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</si>
  <si>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</si>
  <si>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</si>
  <si>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</si>
  <si>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</si>
  <si>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</si>
  <si>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</si>
  <si>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</si>
  <si>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</si>
  <si>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</si>
  <si>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</si>
  <si>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</si>
  <si>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</si>
  <si>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</si>
  <si>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</si>
  <si>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</si>
  <si>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</si>
  <si>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</si>
  <si>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</si>
  <si>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</si>
  <si>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</si>
  <si>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</si>
  <si>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</si>
  <si>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</si>
  <si>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</si>
  <si>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</si>
  <si>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</si>
  <si>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</si>
  <si>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</si>
  <si>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</si>
  <si>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</si>
  <si>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</si>
  <si>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</si>
  <si>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</si>
  <si>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</si>
  <si>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</si>
  <si>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</si>
  <si>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</si>
  <si>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</si>
  <si>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</si>
  <si>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</si>
  <si>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</si>
  <si>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</si>
  <si>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</si>
  <si>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</si>
  <si>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</si>
  <si>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</si>
  <si>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</si>
  <si>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</si>
  <si>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</si>
  <si>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</si>
  <si>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</si>
  <si>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</si>
  <si>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</si>
  <si>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</si>
  <si>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</si>
  <si>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</si>
  <si>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</si>
  <si>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</si>
  <si>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</si>
  <si>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</si>
  <si>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</si>
  <si>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</si>
  <si>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</si>
  <si>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</si>
  <si>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</si>
  <si>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</si>
  <si>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</si>
  <si>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</si>
  <si>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</si>
  <si>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</si>
  <si>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</si>
  <si>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</si>
  <si>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</si>
  <si>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</si>
  <si>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</si>
  <si>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</si>
  <si>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</si>
  <si>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</si>
  <si>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</si>
  <si>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</si>
  <si>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</si>
  <si>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</si>
  <si>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</si>
  <si>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</si>
  <si>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</si>
  <si>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</si>
  <si>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</si>
  <si>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</si>
  <si>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</si>
  <si>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</si>
  <si>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</si>
  <si>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</si>
  <si>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</si>
  <si>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</si>
  <si>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</si>
  <si>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</si>
  <si>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</si>
  <si>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</si>
  <si>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</si>
  <si>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</si>
  <si>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</si>
  <si>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</si>
  <si>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</si>
  <si>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</si>
  <si>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</si>
  <si>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</si>
  <si>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</si>
  <si>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</si>
  <si>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</si>
  <si>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</si>
  <si>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</si>
  <si>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</si>
  <si>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</si>
  <si>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</si>
  <si>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</si>
  <si>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</si>
  <si>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</si>
  <si>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</si>
  <si>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</si>
  <si>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</si>
  <si>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</si>
  <si>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</si>
  <si>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</si>
  <si>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</si>
  <si>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</si>
  <si>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</si>
  <si>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</si>
  <si>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</si>
  <si>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</si>
  <si>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</si>
  <si>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</si>
  <si>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</si>
  <si>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</si>
  <si>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</si>
  <si>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</si>
  <si>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</si>
  <si>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</si>
  <si>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</si>
  <si>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</si>
  <si>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</si>
  <si>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</si>
  <si>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</si>
  <si>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</si>
  <si>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</si>
  <si>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</si>
  <si>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</si>
  <si>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</si>
  <si>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</si>
  <si>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</si>
  <si>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</si>
  <si>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</si>
  <si>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</si>
  <si>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</si>
  <si>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</si>
  <si>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</si>
  <si>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</si>
  <si>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</si>
  <si>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</si>
  <si>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</si>
  <si>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</si>
  <si>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</si>
  <si>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</si>
  <si>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</si>
  <si>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</si>
  <si>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</si>
  <si>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</si>
  <si>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</si>
  <si>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</si>
  <si>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</si>
  <si>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</si>
  <si>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</si>
  <si>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</si>
  <si>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</si>
  <si>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</si>
  <si>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</si>
  <si>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</si>
  <si>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</si>
  <si>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</si>
  <si>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</si>
  <si>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</si>
  <si>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</si>
  <si>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</si>
  <si>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</si>
  <si>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</si>
  <si>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</si>
  <si>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</si>
  <si>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</si>
  <si>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</si>
  <si>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</si>
  <si>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</si>
  <si>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</si>
  <si>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</si>
  <si>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</si>
  <si>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</si>
  <si>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</si>
  <si>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</si>
  <si>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</si>
  <si>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</si>
  <si>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</si>
  <si>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</si>
  <si>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</si>
  <si>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</si>
  <si>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</si>
  <si>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</si>
  <si>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</si>
  <si>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</si>
  <si>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</si>
  <si>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</si>
  <si>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</si>
  <si>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</si>
  <si>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</si>
  <si>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</si>
  <si>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</si>
  <si>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</si>
  <si>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</si>
  <si>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</si>
  <si>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</si>
  <si>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</si>
  <si>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</si>
  <si>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</si>
  <si>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</si>
  <si>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</si>
  <si>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</si>
  <si>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</si>
  <si>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</si>
  <si>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</si>
  <si>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</si>
  <si>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</si>
  <si>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</si>
  <si>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</si>
  <si>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</si>
  <si>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</si>
  <si>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</si>
  <si>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</si>
  <si>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</si>
  <si>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</si>
  <si>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</si>
  <si>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</si>
  <si>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</si>
  <si>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</si>
  <si>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</si>
  <si>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</si>
  <si>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</si>
  <si>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</si>
  <si>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</si>
  <si>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</si>
  <si>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</si>
  <si>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</si>
  <si>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</si>
  <si>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</si>
  <si>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</si>
  <si>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</si>
  <si>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</si>
  <si>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</si>
  <si>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</si>
  <si>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</si>
  <si>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</si>
  <si>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</si>
  <si>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</si>
  <si>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</si>
  <si>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</si>
  <si>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</si>
  <si>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</si>
  <si>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</si>
  <si>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</si>
  <si>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</si>
  <si>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</si>
  <si>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</si>
  <si>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</si>
  <si>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</si>
  <si>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</si>
  <si>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</si>
  <si>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</si>
  <si>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</si>
  <si>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</si>
  <si>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</si>
  <si>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</si>
  <si>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</si>
  <si>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</si>
  <si>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</si>
  <si>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</si>
  <si>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</si>
  <si>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</si>
  <si>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</si>
  <si>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</si>
  <si>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</si>
  <si>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</si>
  <si>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</si>
  <si>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</si>
  <si>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</si>
  <si>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</si>
  <si>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</si>
  <si>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</si>
  <si>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</si>
  <si>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</si>
  <si>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</si>
  <si>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</si>
  <si>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</si>
  <si>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</si>
  <si>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</si>
  <si>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</si>
  <si>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</si>
  <si>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</si>
  <si>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</si>
  <si>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</si>
  <si>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</si>
  <si>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</si>
  <si>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</si>
  <si>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</si>
  <si>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</si>
  <si>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</si>
  <si>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</si>
  <si>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</si>
  <si>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</si>
  <si>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</si>
  <si>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</si>
  <si>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</si>
  <si>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</si>
  <si>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</si>
  <si>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</si>
  <si>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</si>
  <si>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</si>
  <si>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</si>
  <si>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</si>
  <si>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</si>
  <si>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</si>
  <si>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</si>
  <si>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</si>
  <si>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</si>
  <si>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</si>
  <si>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</si>
  <si>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</si>
  <si>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</si>
  <si>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</si>
  <si>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</si>
  <si>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</si>
  <si>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</si>
  <si>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</si>
  <si>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</si>
  <si>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</si>
  <si>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</si>
  <si>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</si>
  <si>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</si>
  <si>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</si>
  <si>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</si>
  <si>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</si>
  <si>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</si>
  <si>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</si>
  <si>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</si>
  <si>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</si>
  <si>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</si>
  <si>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</si>
  <si>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</si>
  <si>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</si>
  <si>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</si>
  <si>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</si>
  <si>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</si>
  <si>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</si>
  <si>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</si>
  <si>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</si>
  <si>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</si>
  <si>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</si>
  <si>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</si>
  <si>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</si>
  <si>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</si>
  <si>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</si>
  <si>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</si>
  <si>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</si>
  <si>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</si>
  <si>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</si>
  <si>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</si>
  <si>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</si>
  <si>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</si>
  <si>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</si>
  <si>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</si>
  <si>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</si>
  <si>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</si>
  <si>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</si>
  <si>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</si>
  <si>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</si>
  <si>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</si>
  <si>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</si>
  <si>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</si>
  <si>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</si>
  <si>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</si>
  <si>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</si>
  <si>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</si>
  <si>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</si>
  <si>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</si>
  <si>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</si>
  <si>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</si>
  <si>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</si>
  <si>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</si>
  <si>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</si>
  <si>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</si>
  <si>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</si>
  <si>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</si>
  <si>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</si>
  <si>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</si>
  <si>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</si>
  <si>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</si>
  <si>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</si>
  <si>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</si>
  <si>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</si>
  <si>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</si>
  <si>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</si>
  <si>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</si>
  <si>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</si>
  <si>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</si>
  <si>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</si>
  <si>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</si>
  <si>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</si>
  <si>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</si>
  <si>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</si>
  <si>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</si>
  <si>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</si>
  <si>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</si>
  <si>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</si>
  <si>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</si>
  <si>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</si>
  <si>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</si>
  <si>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</si>
  <si>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</si>
  <si>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</si>
  <si>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</si>
  <si>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</si>
  <si>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</si>
  <si>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</si>
  <si>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</si>
  <si>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</si>
  <si>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</si>
  <si>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</si>
  <si>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</si>
  <si>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</si>
  <si>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</si>
  <si>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</si>
  <si>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</si>
  <si>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</si>
  <si>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</si>
  <si>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</si>
  <si>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</si>
  <si>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</si>
  <si>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</si>
  <si>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</si>
  <si>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</si>
  <si>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</si>
  <si>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</si>
  <si>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</si>
  <si>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</si>
  <si>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</si>
  <si>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</si>
  <si>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</si>
  <si>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</si>
  <si>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</si>
  <si>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</si>
  <si>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</si>
  <si>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</si>
  <si>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</si>
  <si>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</si>
  <si>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</si>
  <si>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</si>
  <si>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</si>
  <si>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</si>
  <si>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</si>
  <si>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</si>
  <si>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</si>
  <si>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</si>
  <si>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</si>
  <si>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</si>
  <si>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</si>
  <si>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</si>
  <si>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</si>
  <si>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</si>
  <si>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</si>
  <si>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</si>
  <si>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</si>
  <si>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</si>
  <si>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</si>
  <si>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</si>
  <si>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</si>
  <si>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</si>
  <si>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</si>
  <si>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</si>
  <si>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</si>
  <si>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</si>
  <si>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</si>
  <si>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</si>
  <si>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</si>
  <si>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</si>
  <si>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</si>
  <si>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</si>
  <si>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</si>
  <si>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</si>
  <si>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</si>
  <si>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</si>
  <si>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</si>
  <si>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</si>
  <si>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</si>
  <si>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</si>
  <si>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</si>
  <si>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</si>
  <si>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</si>
  <si>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</si>
  <si>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</si>
  <si>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</si>
  <si>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</si>
  <si>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</si>
  <si>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</si>
  <si>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</si>
  <si>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</si>
  <si>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</si>
  <si>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</si>
  <si>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</si>
  <si>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</si>
  <si>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</si>
  <si>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</si>
  <si>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</si>
  <si>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</si>
  <si>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</si>
  <si>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</si>
  <si>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</si>
  <si>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</si>
  <si>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</si>
  <si>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</si>
  <si>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</si>
  <si>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</si>
  <si>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</si>
  <si>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</si>
  <si>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</si>
  <si>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</si>
  <si>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</si>
  <si>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</si>
  <si>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</si>
  <si>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</si>
  <si>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</si>
  <si>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</si>
  <si>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</si>
  <si>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</si>
  <si>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</si>
  <si>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</si>
  <si>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</si>
  <si>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</si>
  <si>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</si>
  <si>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</si>
  <si>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</si>
  <si>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</si>
  <si>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</si>
  <si>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</si>
  <si>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</si>
  <si>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</si>
  <si>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</si>
  <si>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</si>
  <si>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</si>
  <si>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</si>
  <si>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</si>
  <si>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</si>
  <si>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</si>
  <si>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</si>
  <si>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</si>
  <si>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</si>
  <si>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</si>
  <si>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</si>
  <si>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</si>
  <si>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</si>
  <si>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</si>
  <si>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</si>
  <si>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</si>
  <si>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</si>
  <si>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</si>
  <si>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</si>
  <si>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</si>
  <si>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</si>
  <si>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</si>
  <si>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</si>
  <si>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</si>
  <si>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</si>
  <si>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</si>
  <si>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</si>
  <si>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</si>
  <si>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</si>
  <si>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</si>
  <si>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</si>
  <si>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</si>
  <si>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</si>
  <si>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</si>
  <si>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</si>
  <si>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</si>
  <si>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</si>
  <si>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</si>
  <si>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</si>
  <si>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</si>
  <si>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</si>
  <si>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</si>
  <si>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</si>
  <si>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</si>
  <si>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</si>
  <si>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</si>
  <si>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</si>
  <si>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</si>
  <si>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</si>
  <si>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</si>
  <si>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</si>
  <si>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</si>
  <si>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</si>
  <si>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</si>
  <si>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</si>
  <si>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</si>
  <si>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</si>
  <si>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</si>
  <si>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</si>
  <si>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</si>
  <si>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</si>
  <si>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</si>
  <si>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</si>
  <si>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</si>
  <si>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</si>
  <si>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</si>
  <si>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</si>
  <si>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</si>
  <si>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</si>
  <si>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</si>
  <si>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</si>
  <si>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</si>
  <si>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</si>
  <si>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</si>
  <si>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</si>
  <si>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</si>
  <si>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</si>
  <si>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</si>
  <si>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</si>
  <si>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</si>
  <si>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</si>
  <si>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</si>
  <si>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</si>
  <si>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</si>
  <si>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</si>
  <si>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</si>
  <si>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</si>
  <si>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</si>
  <si>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</si>
  <si>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</si>
  <si>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</si>
  <si>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</si>
  <si>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</si>
  <si>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</si>
  <si>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</si>
  <si>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</si>
  <si>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</si>
  <si>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</si>
  <si>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</si>
  <si>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</si>
  <si>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</si>
  <si>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</si>
  <si>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</si>
  <si>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</si>
  <si>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</si>
  <si>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</si>
  <si>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</si>
  <si>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</si>
  <si>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</si>
  <si>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</si>
  <si>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</si>
  <si>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</si>
  <si>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</si>
  <si>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</si>
  <si>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</si>
  <si>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</si>
  <si>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</si>
  <si>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</si>
  <si>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</si>
  <si>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</si>
  <si>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</si>
  <si>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</si>
  <si>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</si>
  <si>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</si>
  <si>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</si>
  <si>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</si>
  <si>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</si>
  <si>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</si>
  <si>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</si>
  <si>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</si>
  <si>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</si>
  <si>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</si>
  <si>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</si>
  <si>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</si>
  <si>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</si>
  <si>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</si>
  <si>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</si>
  <si>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</si>
  <si>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</si>
  <si>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</si>
  <si>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</si>
  <si>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</si>
  <si>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</si>
  <si>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</si>
  <si>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</si>
  <si>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</si>
  <si>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</si>
  <si>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</si>
  <si>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</si>
  <si>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</si>
  <si>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</si>
  <si>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</si>
  <si>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</si>
  <si>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</si>
  <si>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</si>
  <si>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</si>
  <si>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</si>
  <si>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</si>
  <si>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</si>
  <si>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</si>
  <si>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</si>
  <si>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</si>
  <si>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</si>
  <si>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</si>
  <si>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</si>
  <si>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</si>
  <si>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</si>
  <si>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</si>
  <si>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</si>
  <si>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</si>
  <si>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</si>
  <si>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</si>
  <si>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</si>
  <si>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</si>
  <si>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</si>
  <si>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</si>
  <si>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</si>
  <si>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</si>
  <si>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</si>
  <si>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</si>
  <si>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</si>
  <si>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</si>
  <si>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</si>
  <si>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</si>
  <si>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</si>
  <si>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</si>
  <si>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</si>
  <si>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</si>
  <si>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</si>
  <si>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</si>
  <si>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</si>
  <si>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</si>
  <si>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</si>
  <si>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</si>
  <si>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</si>
  <si>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</si>
  <si>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</si>
  <si>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</si>
  <si>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</si>
  <si>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</si>
  <si>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</si>
  <si>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</si>
  <si>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</si>
  <si>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</si>
  <si>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</si>
  <si>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</si>
  <si>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</si>
  <si>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</si>
  <si>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</si>
  <si>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</si>
  <si>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</si>
  <si>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</si>
  <si>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</si>
  <si>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</si>
  <si>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</si>
  <si>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</si>
  <si>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</si>
  <si>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</si>
  <si>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</si>
  <si>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</si>
  <si>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</si>
  <si>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</si>
  <si>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</si>
  <si>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</si>
  <si>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</si>
  <si>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</si>
  <si>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</si>
  <si>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</si>
  <si>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</si>
  <si>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</si>
  <si>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</si>
  <si>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</si>
  <si>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</si>
  <si>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</si>
  <si>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</si>
  <si>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</si>
  <si>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</si>
  <si>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</si>
  <si>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</si>
  <si>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</si>
  <si>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</si>
  <si>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</si>
  <si>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</si>
  <si>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</si>
  <si>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</si>
  <si>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</si>
  <si>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</si>
  <si>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</si>
  <si>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</si>
  <si>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</si>
  <si>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</si>
  <si>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</si>
  <si>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</si>
  <si>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</si>
  <si>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</si>
  <si>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</si>
  <si>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</si>
  <si>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</si>
  <si>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</si>
  <si>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</si>
  <si>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</si>
  <si>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</si>
  <si>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</si>
  <si>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</si>
  <si>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</si>
  <si>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</si>
  <si>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</si>
  <si>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</si>
  <si>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</si>
  <si>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</si>
  <si>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</si>
  <si>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</si>
  <si>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</si>
  <si>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</si>
  <si>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</si>
  <si>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</si>
  <si>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</si>
  <si>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</si>
  <si>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</si>
  <si>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</si>
  <si>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</si>
  <si>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</si>
  <si>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</si>
  <si>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</si>
  <si>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</si>
  <si>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</si>
  <si>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</si>
  <si>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</si>
  <si>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</si>
  <si>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</si>
  <si>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</si>
  <si>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</si>
  <si>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</si>
  <si>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</si>
  <si>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</si>
  <si>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</si>
  <si>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</si>
  <si>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</si>
  <si>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</si>
  <si>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</si>
  <si>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</si>
  <si>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</si>
  <si>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</si>
  <si>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</si>
  <si>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</si>
  <si>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</si>
  <si>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</si>
  <si>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</si>
  <si>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</si>
  <si>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</si>
  <si>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</si>
  <si>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</si>
  <si>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</si>
  <si>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</si>
  <si>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</si>
  <si>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</si>
  <si>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</si>
  <si>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</si>
  <si>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</si>
  <si>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</si>
  <si>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</si>
  <si>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</si>
  <si>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</si>
  <si>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</si>
  <si>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</si>
  <si>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</si>
  <si>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</si>
  <si>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</si>
  <si>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</si>
  <si>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</si>
  <si>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</si>
  <si>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</si>
  <si>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</si>
  <si>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</si>
  <si>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</si>
  <si>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</si>
  <si>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</si>
  <si>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</si>
  <si>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</si>
  <si>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</si>
  <si>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</si>
  <si>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</si>
  <si>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</si>
  <si>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</si>
  <si>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</si>
  <si>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</si>
  <si>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</si>
  <si>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</si>
  <si>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</si>
  <si>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</si>
  <si>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</si>
  <si>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</si>
  <si>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</si>
  <si>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</si>
  <si>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</si>
  <si>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</si>
  <si>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</si>
  <si>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</si>
  <si>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</si>
  <si>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</si>
  <si>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</si>
  <si>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</si>
  <si>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</si>
  <si>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</si>
  <si>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</si>
  <si>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</si>
  <si>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</si>
  <si>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</si>
  <si>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</si>
  <si>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</si>
  <si>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</si>
  <si>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</si>
  <si>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</si>
  <si>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</si>
  <si>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</si>
  <si>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</si>
  <si>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</si>
  <si>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</si>
  <si>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</si>
  <si>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</si>
  <si>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</si>
  <si>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</si>
  <si>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</si>
  <si>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</si>
  <si>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</si>
  <si>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</si>
  <si>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</si>
  <si>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</si>
  <si>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</si>
  <si>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</si>
  <si>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</si>
  <si>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</si>
  <si>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</si>
  <si>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</si>
  <si>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</si>
  <si>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</si>
  <si>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</si>
  <si>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</si>
  <si>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</si>
  <si>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</si>
  <si>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</si>
  <si>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</si>
  <si>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</si>
  <si>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</si>
  <si>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</si>
  <si>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</si>
  <si>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</si>
  <si>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</si>
  <si>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</si>
  <si>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</si>
  <si>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</si>
  <si>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</si>
  <si>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</si>
  <si>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</si>
  <si>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</si>
  <si>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</si>
  <si>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</si>
  <si>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</si>
  <si>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</si>
  <si>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</si>
  <si>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</si>
  <si>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</si>
  <si>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</si>
  <si>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</si>
  <si>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</si>
  <si>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</si>
  <si>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</si>
  <si>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</si>
  <si>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</si>
  <si>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</si>
  <si>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</si>
  <si>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</si>
  <si>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</si>
  <si>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</si>
  <si>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</si>
  <si>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</si>
  <si>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</si>
  <si>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</si>
  <si>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</si>
  <si>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</si>
  <si>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</si>
  <si>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</si>
  <si>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</si>
  <si>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</si>
  <si>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</si>
  <si>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</si>
  <si>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</si>
  <si>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</si>
  <si>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</si>
  <si>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</si>
  <si>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</si>
  <si>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</si>
  <si>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</si>
  <si>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</si>
  <si>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</si>
  <si>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</si>
  <si>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</si>
  <si>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</si>
  <si>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</si>
  <si>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</si>
  <si>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</si>
  <si>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</si>
  <si>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</si>
  <si>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</si>
  <si>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</si>
  <si>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</si>
  <si>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</si>
  <si>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</si>
  <si>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</si>
  <si>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</si>
  <si>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</si>
  <si>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</si>
  <si>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</si>
  <si>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</si>
  <si>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</si>
  <si>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</si>
  <si>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</si>
  <si>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</si>
  <si>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</si>
  <si>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</si>
  <si>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</si>
  <si>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</si>
  <si>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</si>
  <si>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</si>
  <si>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</si>
  <si>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</si>
  <si>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</si>
  <si>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</si>
  <si>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</si>
  <si>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</si>
  <si>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</si>
  <si>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</si>
  <si>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</si>
  <si>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</si>
  <si>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</si>
  <si>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</si>
  <si>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</si>
  <si>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</si>
  <si>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</si>
  <si>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</si>
  <si>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</si>
  <si>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</si>
  <si>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</si>
  <si>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</si>
  <si>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</si>
  <si>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</si>
  <si>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</si>
  <si>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</si>
  <si>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</si>
  <si>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</si>
  <si>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</si>
  <si>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</si>
  <si>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</si>
  <si>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</si>
  <si>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</si>
  <si>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</si>
  <si>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</si>
  <si>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</si>
  <si>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</si>
  <si>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</si>
  <si>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</si>
  <si>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</si>
  <si>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</si>
  <si>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</si>
  <si>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</si>
  <si>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</si>
  <si>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</si>
  <si>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</si>
  <si>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</si>
  <si>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</si>
  <si>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</si>
  <si>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</si>
  <si>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</si>
  <si>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</si>
  <si>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</si>
  <si>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</si>
  <si>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</si>
  <si>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</si>
  <si>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</si>
  <si>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</si>
  <si>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</si>
  <si>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</si>
  <si>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</si>
  <si>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</si>
  <si>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</si>
  <si>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</si>
  <si>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</si>
  <si>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</si>
  <si>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</si>
  <si>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</si>
  <si>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</si>
  <si>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</si>
  <si>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</si>
  <si>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</si>
  <si>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</si>
  <si>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</si>
  <si>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</si>
  <si>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</si>
  <si>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</si>
  <si>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</si>
  <si>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</si>
  <si>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</si>
  <si>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</si>
  <si>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</si>
  <si>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</si>
  <si>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</si>
  <si>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</si>
  <si>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</si>
  <si>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</si>
  <si>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</si>
  <si>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</si>
  <si>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</si>
  <si>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</si>
  <si>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</si>
  <si>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</si>
  <si>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</si>
  <si>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</si>
  <si>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</si>
  <si>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</si>
  <si>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</si>
  <si>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</si>
  <si>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</si>
  <si>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</si>
  <si>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</si>
  <si>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</si>
  <si>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</si>
  <si>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</si>
  <si>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</si>
  <si>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</si>
  <si>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</si>
  <si>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</si>
  <si>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</si>
  <si>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</si>
  <si>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</si>
  <si>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</si>
  <si>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</si>
  <si>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</si>
  <si>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</si>
  <si>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</si>
  <si>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</si>
  <si>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</si>
  <si>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</si>
  <si>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</si>
  <si>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</si>
  <si>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</si>
  <si>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</si>
  <si>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</si>
  <si>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</si>
  <si>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</si>
  <si>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</si>
  <si>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</si>
  <si>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</si>
  <si>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</si>
  <si>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</si>
  <si>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</si>
  <si>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</si>
  <si>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</si>
  <si>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</si>
  <si>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</si>
  <si>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</si>
  <si>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</si>
  <si>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</si>
  <si>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</si>
  <si>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</si>
  <si>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</si>
  <si>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</si>
  <si>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</si>
  <si>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</si>
  <si>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</si>
  <si>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</si>
  <si>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</si>
  <si>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</si>
  <si>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</si>
  <si>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</si>
  <si>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</si>
  <si>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</si>
  <si>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</si>
  <si>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</si>
  <si>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</si>
  <si>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</si>
  <si>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</si>
  <si>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</si>
  <si>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</si>
  <si>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</si>
  <si>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</si>
  <si>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</si>
  <si>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</si>
  <si>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</si>
  <si>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</si>
  <si>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</si>
  <si>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</si>
  <si>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</si>
  <si>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</si>
  <si>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</si>
  <si>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</si>
  <si>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</si>
  <si>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</si>
  <si>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</si>
  <si>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</si>
  <si>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</si>
  <si>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</si>
  <si>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</si>
  <si>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</si>
  <si>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</si>
  <si>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</si>
  <si>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</si>
  <si>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</si>
  <si>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</si>
  <si>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</si>
  <si>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</si>
  <si>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</si>
  <si>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</si>
  <si>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</si>
  <si>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</si>
  <si>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</si>
  <si>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</si>
  <si>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</si>
  <si>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</si>
  <si>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</si>
  <si>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</si>
  <si>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</si>
  <si>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</si>
  <si>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</si>
  <si>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</si>
  <si>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</si>
  <si>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</si>
  <si>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</si>
  <si>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</si>
  <si>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</si>
  <si>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</si>
  <si>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</si>
  <si>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</si>
  <si>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</si>
  <si>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</si>
  <si>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</si>
  <si>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</si>
  <si>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</si>
  <si>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</si>
  <si>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</si>
  <si>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</si>
  <si>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</si>
  <si>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</si>
  <si>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</si>
  <si>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</si>
  <si>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</si>
  <si>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</si>
  <si>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</si>
  <si>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</si>
  <si>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</si>
  <si>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</si>
  <si>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</si>
  <si>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</si>
  <si>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</si>
  <si>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</si>
  <si>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</si>
  <si>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</si>
  <si>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</si>
  <si>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</si>
  <si>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</si>
  <si>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</si>
  <si>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</si>
  <si>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</si>
  <si>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</si>
  <si>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</si>
  <si>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</si>
  <si>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</si>
  <si>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</si>
  <si>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</si>
  <si>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</si>
  <si>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</si>
  <si>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</si>
  <si>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</si>
  <si>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</si>
  <si>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</si>
  <si>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</si>
  <si>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</si>
  <si>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</si>
  <si>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</si>
  <si>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</si>
  <si>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</si>
  <si>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</si>
  <si>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</si>
  <si>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</si>
  <si>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</si>
  <si>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</si>
  <si>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</si>
  <si>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</si>
  <si>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</si>
  <si>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</si>
  <si>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</si>
  <si>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</si>
  <si>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</si>
  <si>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</si>
  <si>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</si>
  <si>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</si>
  <si>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</si>
  <si>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</si>
  <si>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</si>
  <si>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</si>
  <si>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</si>
  <si>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</si>
  <si>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</si>
  <si>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</si>
  <si>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</si>
  <si>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</si>
  <si>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</si>
  <si>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</si>
  <si>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</si>
  <si>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</si>
  <si>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</si>
  <si>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</si>
  <si>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</si>
  <si>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</si>
  <si>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</si>
  <si>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</si>
  <si>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</si>
  <si>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</si>
  <si>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</si>
  <si>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</si>
  <si>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</si>
  <si>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</si>
  <si>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</si>
  <si>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</si>
  <si>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</si>
  <si>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</si>
  <si>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</si>
  <si>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</si>
  <si>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</si>
  <si>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</si>
  <si>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</si>
  <si>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</si>
  <si>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</si>
  <si>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</si>
  <si>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</si>
  <si>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</si>
  <si>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</si>
  <si>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</si>
  <si>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</si>
  <si>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</si>
  <si>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</si>
  <si>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</si>
  <si>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</si>
  <si>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</si>
  <si>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</si>
  <si>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</si>
  <si>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</si>
  <si>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</si>
  <si>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</si>
  <si>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</si>
  <si>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</si>
  <si>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</si>
  <si>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</si>
  <si>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</si>
  <si>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</si>
  <si>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</si>
  <si>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</si>
  <si>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</si>
  <si>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</si>
  <si>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</si>
  <si>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</si>
  <si>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</si>
  <si>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</si>
  <si>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</si>
  <si>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</si>
  <si>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</si>
  <si>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</si>
  <si>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</si>
  <si>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</si>
  <si>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</si>
  <si>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</si>
  <si>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</si>
  <si>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</si>
  <si>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</si>
  <si>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</si>
  <si>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</si>
  <si>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</si>
  <si>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</si>
  <si>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</si>
  <si>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</si>
  <si>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</si>
  <si>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</si>
  <si>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</si>
  <si>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</si>
  <si>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</si>
  <si>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</si>
  <si>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</si>
  <si>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</si>
  <si>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</si>
  <si>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</si>
  <si>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</si>
  <si>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</si>
  <si>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</si>
  <si>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</si>
  <si>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</si>
  <si>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</si>
  <si>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</si>
  <si>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</si>
  <si>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</si>
  <si>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</si>
  <si>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</si>
  <si>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</si>
  <si>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</si>
  <si>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</si>
  <si>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</si>
  <si>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</si>
  <si>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</si>
  <si>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</si>
  <si>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</si>
  <si>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</si>
  <si>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</si>
  <si>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</si>
  <si>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</si>
  <si>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</si>
  <si>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</si>
  <si>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</si>
  <si>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</si>
  <si>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</si>
  <si>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</si>
  <si>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</si>
  <si>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</si>
  <si>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</si>
  <si>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</si>
  <si>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</si>
  <si>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</si>
  <si>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</si>
  <si>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</si>
  <si>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</si>
  <si>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</si>
  <si>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</si>
  <si>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</si>
  <si>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</si>
  <si>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</si>
  <si>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</si>
  <si>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</si>
  <si>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</si>
  <si>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</si>
  <si>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</si>
  <si>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</si>
  <si>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</si>
  <si>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</si>
  <si>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</si>
  <si>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</si>
  <si>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</si>
  <si>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</si>
  <si>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</si>
  <si>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</si>
  <si>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</si>
  <si>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</si>
  <si>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</si>
  <si>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</si>
  <si>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</si>
  <si>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</si>
  <si>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</si>
  <si>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</si>
  <si>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</si>
  <si>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</si>
  <si>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</si>
  <si>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</si>
  <si>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</si>
  <si>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</si>
  <si>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</si>
  <si>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</si>
  <si>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</si>
  <si>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</si>
  <si>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</si>
  <si>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</si>
  <si>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</si>
  <si>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</si>
  <si>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</si>
  <si>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</si>
  <si>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</si>
  <si>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</si>
  <si>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</si>
  <si>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</si>
  <si>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</si>
  <si>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</si>
  <si>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</si>
  <si>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</si>
  <si>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</si>
  <si>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</si>
  <si>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</si>
  <si>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</si>
  <si>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</si>
  <si>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</si>
  <si>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</si>
  <si>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</si>
  <si>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</si>
  <si>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</si>
  <si>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</si>
  <si>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</si>
  <si>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</si>
  <si>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</si>
  <si>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</si>
  <si>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</si>
  <si>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</si>
  <si>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</si>
  <si>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</si>
  <si>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</si>
  <si>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</si>
  <si>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</si>
  <si>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</si>
  <si>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</si>
  <si>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</si>
  <si>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</si>
  <si>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</si>
  <si>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</si>
  <si>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</si>
  <si>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</si>
  <si>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</si>
  <si>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</si>
  <si>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</si>
  <si>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</si>
  <si>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</si>
  <si>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</si>
  <si>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</si>
  <si>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</si>
  <si>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</si>
  <si>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</si>
  <si>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</si>
  <si>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</si>
  <si>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</si>
  <si>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</si>
  <si>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</si>
  <si>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</si>
  <si>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</si>
  <si>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</si>
  <si>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</si>
  <si>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</si>
  <si>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</si>
  <si>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</si>
  <si>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</si>
  <si>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</si>
  <si>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</si>
  <si>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</si>
  <si>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</si>
  <si>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</si>
  <si>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</si>
  <si>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</si>
  <si>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</si>
  <si>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</si>
  <si>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</si>
  <si>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</si>
  <si>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</si>
  <si>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</si>
  <si>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</si>
  <si>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</si>
  <si>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</si>
  <si>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</si>
  <si>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</si>
  <si>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</si>
  <si>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</si>
  <si>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</si>
  <si>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</si>
  <si>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</si>
  <si>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</si>
  <si>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</si>
  <si>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</si>
  <si>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</si>
  <si>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</si>
  <si>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</si>
  <si>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</si>
  <si>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</si>
  <si>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</si>
  <si>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</si>
  <si>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</si>
  <si>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</si>
  <si>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</si>
  <si>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</si>
  <si>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</si>
  <si>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</si>
  <si>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</si>
  <si>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</si>
  <si>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</si>
  <si>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</si>
  <si>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</si>
  <si>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</si>
  <si>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</si>
  <si>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</si>
  <si>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</si>
  <si>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</si>
  <si>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</si>
  <si>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</si>
  <si>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</si>
  <si>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</si>
  <si>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</si>
  <si>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</si>
  <si>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</si>
  <si>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</si>
  <si>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</si>
  <si>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</si>
  <si>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</si>
  <si>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</si>
  <si>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</si>
  <si>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</si>
  <si>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</si>
  <si>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</si>
  <si>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</si>
  <si>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</si>
  <si>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</si>
  <si>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</si>
  <si>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</si>
  <si>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</si>
  <si>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</si>
  <si>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</si>
  <si>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</si>
  <si>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</si>
  <si>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</si>
  <si>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</si>
  <si>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</si>
  <si>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</si>
  <si>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</si>
  <si>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</si>
  <si>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</si>
  <si>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</si>
  <si>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</si>
  <si>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</si>
  <si>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</si>
  <si>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</si>
  <si>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</si>
  <si>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</si>
  <si>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</si>
  <si>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</si>
  <si>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</si>
  <si>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</si>
  <si>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</si>
  <si>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</si>
  <si>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</si>
  <si>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</si>
  <si>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</si>
  <si>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</si>
  <si>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</si>
  <si>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</si>
  <si>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</si>
  <si>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</si>
  <si>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</si>
  <si>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</si>
  <si>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</si>
  <si>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</si>
  <si>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</si>
  <si>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</si>
  <si>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</si>
  <si>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</si>
  <si>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</si>
  <si>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</si>
  <si>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</si>
  <si>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</si>
  <si>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</si>
  <si>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</si>
  <si>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</si>
  <si>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</si>
  <si>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</si>
  <si>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</si>
  <si>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</si>
  <si>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</si>
  <si>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</si>
  <si>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</si>
  <si>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</si>
  <si>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</si>
  <si>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</si>
  <si>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</si>
  <si>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</si>
  <si>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</si>
  <si>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</si>
  <si>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</si>
  <si>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</si>
  <si>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</si>
  <si>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</si>
  <si>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</si>
  <si>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</si>
  <si>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</si>
  <si>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</si>
  <si>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</si>
  <si>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</si>
  <si>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</si>
  <si>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</si>
  <si>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</si>
  <si>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</si>
  <si>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</si>
  <si>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</si>
  <si>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</si>
  <si>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</si>
  <si>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</si>
  <si>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</si>
  <si>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</si>
  <si>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</si>
  <si>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</si>
  <si>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</si>
  <si>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</si>
  <si>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</si>
  <si>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</si>
  <si>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</si>
  <si>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</si>
  <si>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</si>
  <si>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</si>
  <si>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</si>
  <si>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</si>
  <si>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</si>
  <si>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</si>
  <si>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</si>
  <si>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</si>
  <si>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</si>
  <si>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</si>
  <si>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</si>
  <si>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</si>
  <si>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</si>
  <si>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</si>
  <si>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</si>
  <si>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</si>
  <si>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</si>
  <si>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</si>
  <si>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</si>
  <si>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</si>
  <si>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</si>
  <si>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</si>
  <si>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</si>
  <si>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</si>
  <si>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</si>
  <si>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</si>
  <si>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</si>
  <si>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</si>
  <si>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</si>
  <si>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</si>
  <si>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</si>
  <si>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</si>
  <si>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</si>
  <si>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</si>
  <si>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</si>
  <si>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</si>
  <si>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</si>
  <si>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</si>
  <si>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</si>
  <si>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</si>
  <si>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</si>
  <si>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</si>
  <si>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</si>
  <si>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</si>
  <si>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</si>
  <si>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</si>
  <si>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</si>
  <si>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</si>
  <si>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</si>
  <si>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</si>
  <si>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</si>
  <si>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</si>
  <si>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</si>
  <si>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</si>
  <si>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</si>
  <si>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</si>
  <si>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</si>
  <si>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</si>
  <si>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</si>
  <si>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</si>
  <si>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</si>
  <si>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</si>
  <si>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</si>
  <si>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</si>
  <si>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</si>
  <si>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</si>
  <si>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</si>
  <si>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</si>
  <si>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</si>
  <si>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</si>
  <si>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</si>
  <si>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</si>
  <si>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</si>
  <si>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</si>
  <si>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</si>
  <si>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</si>
  <si>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</si>
  <si>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</si>
  <si>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</si>
  <si>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</si>
  <si>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</si>
  <si>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</si>
  <si>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</si>
  <si>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</si>
  <si>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</si>
  <si>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</si>
  <si>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</si>
  <si>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</si>
  <si>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</si>
  <si>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</si>
  <si>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</si>
  <si>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</si>
  <si>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</si>
  <si>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</si>
  <si>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</si>
  <si>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</si>
  <si>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</si>
  <si>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</si>
  <si>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</si>
  <si>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</si>
  <si>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</si>
  <si>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</si>
  <si>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</si>
  <si>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</si>
  <si>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</si>
  <si>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</si>
  <si>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</si>
  <si>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</si>
  <si>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</si>
  <si>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</si>
  <si>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</si>
  <si>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</si>
  <si>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</si>
  <si>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</si>
  <si>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</si>
  <si>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</si>
  <si>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</si>
  <si>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</si>
  <si>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</si>
  <si>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</si>
  <si>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</si>
  <si>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</si>
  <si>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</si>
  <si>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</si>
  <si>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</si>
  <si>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</si>
  <si>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</si>
  <si>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</si>
  <si>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</si>
  <si>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</si>
  <si>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</si>
  <si>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</si>
  <si>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</si>
  <si>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</si>
  <si>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</si>
  <si>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</si>
  <si>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</si>
  <si>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</si>
  <si>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</si>
  <si>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</si>
  <si>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</si>
  <si>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</si>
  <si>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</si>
  <si>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</si>
  <si>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</si>
  <si>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</si>
  <si>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</si>
  <si>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</si>
  <si>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</si>
  <si>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</si>
  <si>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</si>
  <si>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</si>
  <si>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</si>
  <si>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</si>
  <si>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</si>
  <si>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</si>
  <si>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</si>
  <si>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</si>
  <si>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</si>
  <si>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</si>
  <si>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</si>
  <si>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</si>
  <si>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</si>
  <si>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</si>
  <si>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</si>
  <si>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</si>
  <si>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</si>
  <si>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</si>
  <si>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</si>
  <si>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</si>
  <si>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</si>
  <si>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</si>
  <si>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</si>
  <si>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</si>
  <si>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</si>
  <si>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</si>
  <si>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</si>
  <si>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</si>
  <si>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</si>
  <si>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</si>
  <si>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</si>
  <si>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</si>
  <si>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</si>
  <si>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</si>
  <si>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</si>
  <si>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</si>
  <si>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</si>
  <si>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</si>
  <si>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</si>
  <si>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</si>
  <si>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</si>
  <si>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</si>
  <si>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</si>
  <si>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</si>
  <si>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</si>
  <si>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</si>
  <si>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</si>
  <si>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</si>
  <si>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</si>
  <si>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</si>
  <si>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</si>
  <si>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</si>
  <si>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</si>
  <si>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</si>
  <si>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</si>
  <si>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</si>
  <si>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</si>
  <si>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</si>
  <si>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</si>
  <si>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</si>
  <si>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</si>
  <si>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</si>
  <si>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</si>
  <si>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</si>
  <si>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</si>
  <si>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</si>
  <si>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</si>
  <si>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</si>
  <si>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</si>
  <si>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</si>
  <si>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</si>
  <si>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</si>
  <si>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</si>
  <si>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</si>
  <si>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</si>
  <si>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</si>
  <si>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</si>
  <si>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</si>
  <si>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</si>
  <si>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</si>
  <si>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</si>
  <si>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</si>
  <si>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</si>
  <si>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</si>
  <si>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</si>
  <si>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</si>
  <si>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</si>
  <si>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</si>
  <si>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</si>
  <si>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</si>
  <si>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</si>
  <si>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</si>
  <si>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</si>
  <si>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</si>
  <si>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</si>
  <si>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</si>
  <si>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</si>
  <si>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</si>
  <si>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</si>
  <si>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</si>
  <si>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</si>
  <si>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</si>
  <si>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</si>
  <si>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</si>
  <si>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</si>
  <si>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</si>
  <si>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</si>
  <si>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</si>
  <si>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</si>
  <si>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</si>
  <si>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</si>
  <si>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</si>
  <si>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</si>
  <si>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</si>
  <si>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</si>
  <si>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</si>
  <si>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</si>
  <si>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</si>
  <si>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</si>
  <si>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</si>
  <si>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</si>
  <si>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</si>
  <si>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</si>
  <si>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</si>
  <si>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</si>
  <si>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</si>
  <si>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</si>
  <si>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</si>
  <si>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</si>
  <si>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</si>
  <si>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</si>
  <si>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</si>
  <si>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</si>
  <si>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</si>
  <si>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</si>
  <si>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</si>
  <si>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</si>
  <si>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</si>
  <si>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</si>
  <si>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</si>
  <si>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</si>
  <si>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</si>
  <si>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</si>
  <si>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</si>
  <si>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</si>
  <si>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</si>
  <si>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</si>
  <si>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</si>
  <si>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</si>
  <si>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</si>
  <si>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</si>
  <si>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</si>
  <si>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</si>
  <si>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</si>
  <si>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</si>
  <si>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</si>
  <si>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</si>
  <si>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</si>
  <si>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</si>
  <si>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</si>
  <si>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</si>
  <si>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</si>
  <si>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</si>
  <si>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</si>
  <si>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</si>
  <si>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</si>
  <si>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</si>
  <si>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</si>
  <si>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</si>
  <si>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</si>
  <si>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</si>
  <si>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</si>
  <si>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</si>
  <si>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</si>
  <si>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</si>
  <si>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</si>
  <si>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</si>
  <si>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</si>
  <si>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</si>
  <si>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</si>
  <si>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</si>
  <si>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</si>
  <si>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</si>
  <si>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</si>
  <si>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</si>
  <si>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</si>
  <si>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</si>
  <si>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</si>
  <si>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</si>
  <si>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</si>
  <si>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</si>
  <si>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</si>
  <si>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</si>
  <si>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</si>
  <si>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</si>
  <si>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</si>
  <si>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</si>
  <si>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</si>
  <si>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</si>
  <si>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</si>
  <si>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</si>
  <si>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</si>
  <si>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</si>
  <si>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</si>
  <si>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</si>
  <si>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</si>
  <si>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</si>
  <si>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</si>
  <si>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</si>
  <si>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</si>
  <si>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</si>
  <si>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</si>
  <si>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</si>
  <si>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</si>
  <si>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</si>
  <si>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</si>
  <si>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</si>
  <si>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</si>
  <si>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</si>
  <si>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</si>
  <si>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</si>
  <si>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</si>
  <si>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</si>
  <si>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</si>
  <si>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</si>
  <si>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</si>
  <si>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</si>
  <si>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</si>
  <si>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</si>
  <si>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</si>
  <si>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</si>
  <si>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</si>
  <si>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</si>
  <si>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</si>
  <si>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</si>
  <si>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</si>
  <si>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</si>
  <si>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</si>
  <si>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</si>
  <si>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</si>
  <si>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</si>
  <si>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</si>
  <si>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</si>
  <si>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</si>
  <si>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</si>
  <si>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</si>
  <si>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</si>
  <si>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</si>
  <si>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</si>
  <si>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</si>
  <si>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</si>
  <si>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</si>
  <si>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</si>
  <si>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</si>
  <si>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</si>
  <si>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</si>
  <si>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</si>
  <si>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</si>
  <si>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</si>
  <si>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</si>
  <si>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</si>
  <si>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</si>
  <si>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</si>
  <si>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</si>
  <si>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</si>
  <si>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</si>
  <si>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</si>
  <si>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</si>
  <si>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</si>
  <si>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</si>
  <si>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</si>
  <si>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</si>
  <si>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</si>
  <si>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</si>
  <si>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</si>
  <si>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</si>
  <si>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</si>
  <si>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</si>
  <si>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</si>
  <si>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</si>
  <si>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</si>
  <si>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</si>
  <si>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</si>
  <si>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</si>
  <si>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</si>
  <si>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</si>
  <si>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</si>
  <si>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</si>
  <si>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</si>
  <si>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</si>
  <si>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</si>
  <si>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</si>
  <si>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</si>
  <si>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</si>
  <si>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</si>
  <si>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</si>
  <si>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</si>
  <si>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</si>
  <si>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</si>
  <si>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</si>
  <si>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</si>
  <si>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</si>
  <si>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</si>
  <si>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</si>
  <si>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</si>
  <si>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</si>
  <si>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</si>
  <si>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</si>
  <si>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</si>
  <si>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</si>
  <si>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</si>
  <si>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</si>
  <si>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</si>
  <si>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</si>
  <si>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</si>
  <si>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</si>
  <si>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</si>
  <si>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</si>
  <si>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</si>
  <si>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</si>
  <si>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</si>
  <si>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</si>
  <si>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</si>
  <si>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</si>
  <si>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</si>
  <si>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</si>
  <si>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</si>
  <si>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</si>
  <si>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</si>
  <si>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</si>
  <si>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</si>
  <si>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</si>
  <si>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</si>
  <si>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</si>
  <si>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</si>
  <si>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</si>
  <si>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</si>
  <si>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</si>
  <si>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</si>
  <si>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</si>
  <si>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</si>
  <si>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</si>
  <si>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</si>
  <si>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</si>
  <si>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</si>
  <si>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</si>
  <si>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</si>
  <si>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</si>
  <si>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</si>
  <si>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</si>
  <si>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</si>
  <si>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</si>
  <si>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</si>
  <si>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</si>
  <si>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</si>
  <si>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</si>
  <si>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</si>
  <si>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</si>
  <si>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</si>
  <si>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</si>
  <si>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</si>
  <si>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</si>
  <si>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</si>
  <si>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</si>
  <si>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</si>
  <si>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</si>
  <si>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</si>
  <si>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</si>
  <si>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</si>
  <si>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</si>
  <si>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</si>
  <si>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</si>
  <si>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</si>
  <si>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</si>
  <si>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</si>
  <si>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</si>
  <si>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</si>
  <si>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</si>
  <si>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</si>
  <si>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</si>
  <si>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</si>
  <si>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</si>
  <si>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</si>
  <si>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</si>
  <si>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</si>
  <si>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</si>
  <si>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</si>
  <si>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</si>
  <si>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</si>
  <si>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</si>
  <si>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</si>
  <si>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</si>
  <si>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</si>
  <si>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</si>
  <si>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</si>
  <si>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</si>
  <si>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</si>
  <si>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</si>
  <si>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</si>
  <si>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</si>
  <si>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</si>
  <si>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</si>
  <si>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</si>
  <si>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</si>
  <si>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</si>
  <si>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</si>
  <si>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</si>
  <si>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</si>
  <si>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</si>
  <si>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</si>
  <si>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</si>
  <si>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</si>
  <si>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</si>
  <si>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</si>
  <si>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</si>
  <si>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</si>
  <si>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</si>
  <si>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</si>
  <si>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</si>
  <si>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</si>
  <si>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</si>
  <si>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</si>
  <si>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</si>
  <si>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</si>
  <si>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</si>
  <si>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</si>
  <si>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</si>
  <si>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</si>
  <si>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</si>
  <si>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</si>
  <si>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</si>
  <si>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</si>
  <si>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</si>
  <si>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</si>
  <si>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</si>
  <si>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</si>
  <si>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</si>
  <si>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</si>
  <si>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</si>
  <si>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</si>
  <si>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</si>
  <si>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</si>
  <si>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</si>
  <si>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</si>
  <si>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</si>
  <si>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</si>
  <si>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</si>
  <si>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</si>
  <si>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</si>
  <si>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</si>
  <si>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</si>
  <si>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</si>
  <si>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</si>
  <si>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</si>
  <si>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</si>
  <si>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</si>
  <si>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</si>
  <si>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</si>
  <si>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</si>
  <si>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</si>
  <si>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</si>
  <si>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</si>
  <si>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</si>
  <si>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</si>
  <si>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</si>
  <si>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</si>
  <si>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</si>
  <si>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</si>
  <si>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</si>
  <si>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</si>
  <si>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</si>
  <si>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</si>
  <si>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</si>
  <si>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</si>
  <si>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</si>
  <si>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</si>
  <si>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</si>
  <si>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</si>
  <si>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</si>
  <si>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</si>
  <si>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</si>
  <si>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</si>
  <si>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</si>
  <si>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</si>
  <si>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</si>
  <si>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</si>
  <si>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</si>
  <si>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</si>
  <si>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</si>
  <si>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</si>
  <si>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</si>
  <si>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</si>
  <si>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</si>
  <si>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</si>
  <si>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</si>
  <si>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</si>
  <si>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</si>
  <si>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</si>
  <si>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</si>
  <si>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</si>
  <si>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</si>
  <si>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</si>
  <si>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</si>
  <si>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</si>
  <si>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</si>
  <si>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</si>
  <si>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</si>
  <si>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</si>
  <si>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</si>
  <si>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</si>
  <si>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</si>
  <si>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</si>
  <si>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</si>
  <si>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</si>
  <si>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</si>
  <si>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</si>
  <si>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</si>
  <si>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</si>
  <si>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</si>
  <si>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</si>
  <si>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</si>
  <si>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</si>
  <si>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</si>
  <si>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</si>
  <si>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</si>
  <si>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</si>
  <si>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</si>
  <si>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</si>
  <si>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</si>
  <si>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</si>
  <si>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</si>
  <si>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</si>
  <si>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</si>
  <si>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</si>
  <si>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</si>
  <si>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</si>
  <si>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</si>
  <si>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</si>
  <si>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</si>
  <si>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</si>
  <si>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</si>
  <si>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</si>
  <si>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</si>
  <si>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</si>
  <si>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</si>
  <si>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</si>
  <si>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</si>
  <si>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</si>
  <si>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</si>
  <si>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</si>
  <si>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</si>
  <si>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</si>
  <si>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</si>
  <si>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</si>
  <si>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</si>
  <si>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</si>
  <si>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</si>
  <si>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</si>
  <si>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</si>
  <si>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</si>
  <si>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</si>
  <si>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</si>
  <si>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</si>
  <si>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</si>
  <si>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</si>
  <si>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</si>
  <si>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</si>
  <si>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</si>
  <si>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</si>
  <si>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</si>
  <si>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</si>
  <si>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</si>
  <si>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</si>
  <si>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</si>
  <si>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</si>
  <si>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</si>
  <si>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</si>
  <si>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</si>
  <si>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</si>
  <si>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</si>
  <si>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</si>
  <si>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</si>
  <si>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</si>
  <si>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</si>
  <si>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</si>
  <si>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</si>
  <si>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</si>
  <si>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</si>
  <si>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</si>
  <si>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</si>
  <si>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</si>
  <si>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</si>
  <si>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</si>
  <si>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</si>
  <si>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</si>
  <si>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</si>
  <si>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</si>
  <si>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</si>
  <si>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</si>
  <si>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</si>
  <si>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</si>
  <si>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</si>
  <si>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</si>
  <si>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</si>
  <si>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</si>
  <si>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</si>
  <si>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</si>
  <si>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</si>
  <si>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</si>
  <si>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</si>
  <si>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</si>
  <si>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</si>
  <si>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</si>
  <si>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</si>
  <si>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</si>
  <si>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</si>
  <si>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</si>
  <si>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</si>
  <si>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</si>
  <si>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</si>
  <si>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</si>
  <si>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</si>
  <si>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</si>
  <si>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</si>
  <si>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</si>
  <si>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</si>
  <si>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</si>
  <si>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</si>
  <si>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</si>
  <si>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</si>
  <si>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</si>
  <si>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</si>
  <si>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</si>
  <si>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</si>
  <si>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</si>
  <si>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</si>
  <si>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</si>
  <si>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</si>
  <si>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</si>
  <si>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</si>
  <si>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</si>
  <si>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</si>
  <si>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</si>
  <si>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</si>
  <si>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</si>
  <si>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</si>
  <si>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</si>
  <si>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</si>
  <si>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</si>
  <si>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</si>
  <si>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</si>
  <si>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</si>
  <si>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</si>
  <si>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</si>
  <si>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</si>
  <si>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</si>
  <si>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</si>
  <si>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</si>
  <si>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</si>
  <si>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</si>
  <si>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</si>
  <si>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</si>
  <si>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</si>
  <si>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</si>
  <si>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</si>
  <si>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</si>
  <si>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</si>
  <si>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</si>
  <si>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</si>
  <si>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</si>
  <si>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</si>
  <si>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</si>
  <si>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</si>
  <si>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</si>
  <si>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</si>
  <si>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</si>
  <si>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</si>
  <si>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</si>
  <si>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</si>
  <si>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</si>
  <si>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</si>
  <si>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</si>
  <si>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</si>
  <si>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</si>
  <si>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</si>
  <si>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</si>
  <si>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</si>
  <si>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</si>
  <si>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</si>
  <si>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</si>
  <si>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</si>
  <si>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</si>
  <si>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</si>
  <si>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</si>
  <si>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</si>
  <si>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</si>
  <si>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</si>
  <si>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</si>
  <si>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</si>
  <si>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</si>
  <si>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</si>
  <si>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</si>
  <si>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</si>
  <si>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</si>
  <si>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</si>
  <si>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</si>
  <si>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</si>
  <si>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</si>
  <si>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</si>
  <si>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</si>
  <si>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</si>
  <si>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</si>
  <si>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</si>
  <si>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</si>
  <si>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</si>
  <si>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</si>
  <si>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</si>
  <si>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</si>
  <si>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</si>
  <si>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</si>
  <si>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</si>
  <si>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</si>
  <si>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</si>
  <si>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</si>
  <si>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</si>
  <si>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</si>
  <si>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</si>
  <si>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</si>
  <si>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</si>
  <si>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</si>
  <si>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</si>
  <si>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</si>
  <si>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</si>
  <si>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</si>
  <si>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</si>
  <si>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</si>
  <si>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</si>
  <si>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</si>
  <si>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</si>
  <si>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</si>
  <si>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</si>
  <si>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</si>
  <si>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</si>
  <si>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</si>
  <si>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</si>
  <si>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</si>
  <si>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</si>
  <si>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</si>
  <si>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</si>
  <si>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</si>
  <si>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</si>
  <si>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</si>
  <si>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</si>
  <si>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</si>
  <si>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</si>
  <si>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</si>
  <si>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</si>
  <si>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</si>
  <si>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</si>
  <si>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</si>
  <si>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</si>
  <si>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</si>
  <si>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</si>
  <si>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</si>
  <si>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</si>
  <si>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</si>
  <si>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</si>
  <si>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</si>
  <si>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</si>
  <si>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</si>
  <si>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</si>
  <si>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</si>
  <si>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</si>
  <si>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</si>
  <si>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</si>
  <si>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</si>
  <si>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</si>
  <si>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</si>
  <si>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</si>
  <si>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</si>
  <si>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</si>
  <si>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</si>
  <si>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</si>
  <si>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</si>
  <si>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</si>
  <si>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</si>
  <si>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</si>
  <si>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</si>
  <si>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</si>
  <si>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</si>
  <si>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</si>
  <si>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</si>
  <si>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</si>
  <si>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</si>
  <si>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</si>
  <si>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</si>
  <si>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</si>
  <si>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</si>
  <si>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</si>
  <si>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</si>
  <si>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</si>
  <si>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</si>
  <si>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</si>
  <si>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</si>
  <si>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</si>
  <si>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</si>
  <si>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</si>
  <si>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</si>
  <si>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</si>
  <si>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</si>
  <si>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</si>
  <si>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</si>
  <si>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</si>
  <si>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</si>
  <si>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</si>
  <si>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</si>
  <si>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</si>
  <si>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</si>
  <si>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</si>
  <si>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</si>
  <si>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</si>
  <si>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</si>
  <si>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</si>
  <si>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</si>
  <si>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</si>
  <si>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</si>
  <si>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</si>
  <si>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</si>
  <si>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</si>
  <si>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</si>
  <si>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</si>
  <si>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</si>
  <si>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</si>
  <si>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</si>
  <si>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</si>
  <si>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</si>
  <si>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</si>
  <si>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</si>
  <si>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</si>
  <si>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</si>
  <si>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</si>
  <si>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</si>
  <si>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</si>
  <si>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</si>
  <si>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</si>
  <si>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</si>
  <si>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</si>
  <si>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</si>
  <si>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</si>
  <si>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</si>
  <si>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</si>
  <si>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</si>
  <si>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</si>
  <si>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</si>
  <si>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</si>
  <si>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</si>
  <si>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</si>
  <si>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</si>
  <si>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</si>
  <si>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</si>
  <si>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</si>
  <si>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</si>
  <si>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</si>
  <si>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</si>
  <si>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</si>
  <si>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</si>
  <si>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</si>
  <si>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</si>
  <si>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</si>
  <si>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</si>
  <si>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</si>
  <si>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</si>
  <si>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</si>
  <si>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</si>
  <si>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</si>
  <si>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</si>
  <si>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</si>
  <si>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</si>
  <si>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</si>
  <si>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</si>
  <si>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</si>
  <si>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</si>
  <si>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</si>
  <si>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</si>
  <si>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</si>
  <si>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</si>
  <si>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</si>
  <si>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</si>
  <si>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</si>
  <si>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</si>
  <si>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</si>
  <si>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</si>
  <si>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</si>
  <si>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</si>
  <si>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</si>
  <si>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</si>
  <si>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</si>
  <si>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</si>
  <si>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</si>
  <si>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</si>
  <si>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</si>
  <si>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</si>
  <si>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</si>
  <si>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</si>
  <si>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</si>
  <si>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</si>
  <si>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</si>
  <si>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</si>
  <si>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</si>
  <si>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</si>
  <si>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</si>
  <si>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</si>
  <si>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</si>
  <si>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</si>
  <si>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</si>
  <si>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</si>
  <si>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</si>
  <si>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</si>
  <si>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</si>
  <si>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</si>
  <si>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</si>
  <si>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</si>
  <si>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</si>
  <si>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</si>
  <si>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</si>
  <si>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</si>
  <si>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</si>
  <si>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</si>
  <si>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</si>
  <si>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</si>
  <si>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</si>
  <si>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</si>
  <si>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</si>
  <si>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</si>
  <si>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</si>
  <si>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</si>
  <si>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</si>
  <si>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</si>
  <si>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</si>
  <si>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</si>
  <si>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</si>
  <si>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</si>
  <si>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</si>
  <si>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</si>
  <si>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</si>
  <si>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</si>
  <si>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</si>
  <si>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</si>
  <si>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</si>
  <si>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</si>
  <si>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</si>
  <si>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</si>
  <si>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</si>
  <si>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</si>
  <si>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</si>
  <si>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</si>
  <si>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</si>
  <si>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</si>
  <si>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</si>
  <si>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</si>
  <si>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</si>
  <si>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</si>
  <si>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</si>
  <si>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</si>
  <si>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</si>
  <si>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</si>
  <si>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</si>
  <si>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</si>
  <si>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</si>
  <si>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</si>
  <si>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</si>
  <si>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</si>
  <si>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</si>
  <si>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</si>
  <si>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</si>
  <si>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</si>
  <si>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</si>
  <si>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</si>
  <si>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</si>
  <si>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</si>
  <si>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</si>
  <si>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</si>
  <si>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</si>
  <si>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</si>
  <si>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</si>
  <si>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</si>
  <si>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</si>
  <si>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</si>
  <si>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</si>
  <si>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</si>
  <si>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</si>
  <si>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</si>
  <si>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</si>
  <si>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</si>
  <si>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</si>
  <si>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</si>
  <si>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</si>
  <si>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</si>
  <si>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</si>
  <si>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</si>
  <si>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</si>
  <si>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</si>
  <si>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</si>
  <si>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</si>
  <si>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</si>
  <si>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</si>
  <si>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</si>
  <si>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</si>
  <si>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</si>
  <si>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</si>
  <si>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</si>
  <si>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</si>
  <si>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</si>
  <si>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</si>
  <si>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</si>
  <si>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</si>
  <si>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</si>
  <si>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</si>
  <si>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</si>
  <si>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</si>
  <si>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</si>
  <si>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</si>
  <si>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</si>
  <si>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</si>
  <si>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</si>
  <si>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</si>
  <si>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</si>
  <si>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</si>
  <si>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</si>
  <si>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</si>
  <si>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</si>
  <si>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</si>
  <si>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</si>
  <si>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</si>
  <si>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</si>
  <si>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</si>
  <si>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</si>
  <si>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</si>
  <si>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</si>
  <si>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</si>
  <si>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</si>
  <si>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</si>
  <si>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</si>
  <si>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</si>
  <si>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</si>
  <si>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</si>
  <si>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</si>
  <si>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</si>
  <si>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</si>
  <si>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</si>
  <si>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</si>
  <si>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</si>
  <si>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</si>
  <si>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</si>
  <si>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</si>
  <si>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</si>
  <si>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</si>
  <si>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</si>
  <si>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</si>
  <si>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</si>
  <si>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</si>
  <si>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</si>
  <si>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</si>
  <si>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</si>
  <si>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</si>
  <si>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</si>
  <si>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</si>
  <si>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</si>
  <si>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</si>
  <si>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</si>
  <si>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</si>
  <si>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</si>
  <si>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</si>
  <si>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</si>
  <si>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</si>
  <si>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</si>
  <si>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</si>
  <si>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</si>
  <si>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</si>
  <si>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</si>
  <si>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</si>
  <si>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</si>
  <si>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</si>
  <si>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</si>
  <si>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</si>
  <si>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</si>
  <si>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</si>
  <si>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</si>
  <si>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</si>
  <si>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</si>
  <si>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</si>
  <si>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</si>
  <si>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</si>
  <si>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</si>
  <si>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</si>
  <si>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</si>
  <si>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</si>
  <si>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</si>
  <si>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</si>
  <si>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</si>
  <si>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</si>
  <si>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</si>
  <si>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</si>
  <si>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</si>
  <si>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</si>
  <si>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</si>
  <si>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</si>
  <si>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</si>
  <si>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</si>
  <si>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</si>
  <si>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</si>
  <si>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</si>
  <si>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</si>
  <si>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</si>
  <si>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</si>
  <si>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</si>
  <si>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</si>
  <si>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</si>
  <si>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</si>
  <si>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</si>
  <si>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</si>
  <si>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</si>
  <si>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</si>
  <si>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</si>
  <si>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</si>
  <si>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</si>
  <si>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</si>
  <si>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</si>
  <si>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</si>
  <si>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</si>
  <si>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</si>
  <si>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</si>
  <si>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</si>
  <si>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</si>
  <si>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</si>
  <si>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</si>
  <si>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</si>
  <si>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</si>
  <si>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</si>
  <si>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</si>
  <si>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</si>
  <si>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</si>
  <si>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</si>
  <si>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</si>
  <si>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</si>
  <si>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</si>
  <si>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</si>
  <si>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</si>
  <si>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</si>
  <si>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</si>
  <si>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</si>
  <si>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</si>
  <si>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</si>
  <si>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</si>
  <si>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</si>
  <si>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</si>
  <si>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</si>
  <si>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</si>
  <si>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</si>
  <si>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</si>
  <si>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</si>
  <si>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</si>
  <si>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</si>
  <si>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</si>
  <si>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</si>
  <si>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</si>
  <si>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</si>
  <si>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</si>
  <si>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</si>
  <si>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</si>
  <si>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</si>
  <si>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</si>
  <si>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</si>
  <si>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</si>
  <si>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</si>
  <si>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</si>
  <si>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</si>
  <si>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</si>
  <si>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</si>
  <si>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</si>
  <si>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</si>
  <si>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</si>
  <si>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</si>
  <si>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</si>
  <si>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</si>
  <si>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</si>
  <si>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</si>
  <si>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</si>
  <si>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</si>
  <si>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</si>
  <si>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</si>
  <si>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</si>
  <si>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</si>
  <si>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</si>
  <si>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</si>
  <si>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</si>
  <si>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</si>
  <si>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</si>
  <si>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</si>
  <si>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</si>
  <si>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</si>
  <si>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</si>
  <si>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</si>
  <si>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</si>
  <si>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</si>
  <si>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</si>
  <si>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</si>
  <si>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</si>
  <si>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</si>
  <si>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</si>
  <si>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</si>
  <si>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</si>
  <si>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</si>
  <si>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</si>
  <si>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</si>
  <si>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</si>
  <si>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</si>
  <si>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</si>
  <si>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</si>
  <si>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</si>
  <si>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</si>
  <si>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</si>
  <si>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</si>
  <si>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</si>
  <si>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</si>
  <si>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</si>
  <si>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</si>
  <si>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</si>
  <si>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</si>
  <si>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</si>
  <si>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</si>
  <si>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</si>
  <si>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</si>
  <si>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</si>
  <si>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</si>
  <si>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</si>
  <si>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</si>
  <si>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</si>
  <si>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</si>
  <si>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</si>
  <si>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</si>
  <si>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</si>
  <si>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</si>
  <si>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</si>
  <si>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</si>
  <si>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</si>
  <si>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</si>
  <si>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</si>
  <si>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</si>
  <si>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</si>
  <si>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</si>
  <si>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</si>
  <si>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</si>
  <si>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</si>
  <si>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</si>
  <si>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</si>
  <si>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</si>
  <si>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</si>
  <si>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</si>
  <si>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</si>
  <si>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</si>
  <si>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</si>
  <si>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</si>
  <si>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</si>
  <si>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</si>
  <si>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</si>
  <si>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</si>
  <si>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</si>
  <si>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</si>
  <si>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</si>
  <si>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</si>
  <si>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</si>
  <si>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</si>
  <si>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</si>
  <si>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</si>
  <si>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</si>
  <si>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</si>
  <si>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</si>
  <si>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</si>
  <si>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</si>
  <si>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</si>
  <si>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</si>
  <si>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</si>
  <si>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</si>
  <si>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</si>
  <si>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</si>
  <si>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</si>
  <si>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</si>
  <si>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</si>
  <si>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</si>
  <si>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</si>
  <si>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</si>
  <si>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</si>
  <si>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</si>
  <si>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</si>
  <si>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</si>
  <si>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</si>
  <si>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</si>
  <si>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</si>
  <si>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</si>
  <si>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</si>
  <si>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</si>
  <si>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</si>
  <si>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</si>
  <si>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</si>
  <si>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</si>
  <si>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</si>
  <si>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</si>
  <si>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</si>
  <si>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</si>
  <si>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</si>
  <si>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</si>
  <si>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</si>
  <si>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</si>
  <si>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</si>
  <si>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</si>
  <si>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</si>
  <si>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</si>
  <si>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</si>
  <si>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</si>
  <si>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</si>
  <si>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</si>
  <si>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</si>
  <si>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</si>
  <si>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</si>
  <si>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</si>
  <si>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</si>
  <si>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</si>
  <si>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</si>
  <si>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</si>
  <si>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</si>
  <si>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</si>
  <si>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</si>
  <si>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</si>
  <si>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</si>
  <si>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</si>
  <si>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</si>
  <si>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</si>
  <si>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</si>
  <si>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</si>
  <si>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</si>
  <si>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</si>
  <si>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</si>
  <si>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</si>
  <si>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</si>
  <si>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</si>
  <si>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</si>
  <si>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</si>
  <si>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</si>
  <si>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</si>
  <si>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</si>
  <si>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</si>
  <si>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</si>
  <si>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</si>
  <si>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</si>
  <si>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</si>
  <si>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</si>
  <si>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</si>
  <si>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</si>
  <si>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</si>
  <si>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</si>
  <si>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</si>
  <si>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</si>
  <si>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</si>
  <si>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</si>
  <si>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</si>
  <si>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</si>
  <si>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</si>
  <si>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</si>
  <si>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</si>
  <si>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</si>
  <si>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</si>
  <si>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</si>
  <si>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</si>
  <si>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</si>
  <si>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</si>
  <si>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</si>
  <si>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</si>
  <si>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</si>
  <si>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</si>
  <si>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</si>
  <si>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</si>
  <si>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</si>
  <si>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</si>
  <si>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</si>
  <si>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</si>
  <si>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</si>
  <si>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</si>
  <si>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</si>
  <si>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</si>
  <si>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</si>
  <si>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</si>
  <si>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</si>
  <si>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</si>
  <si>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</si>
  <si>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</si>
  <si>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</si>
  <si>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</si>
  <si>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</si>
  <si>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</si>
  <si>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</si>
  <si>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</si>
  <si>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</si>
  <si>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</si>
  <si>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</si>
  <si>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</si>
  <si>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</si>
  <si>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</si>
  <si>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</si>
  <si>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</si>
  <si>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</si>
  <si>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</si>
  <si>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</si>
  <si>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</si>
  <si>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</si>
  <si>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</si>
  <si>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</si>
  <si>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</si>
  <si>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</si>
  <si>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</si>
  <si>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</si>
  <si>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</si>
  <si>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</si>
  <si>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</si>
  <si>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</si>
  <si>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</si>
  <si>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</si>
  <si>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</si>
  <si>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</si>
  <si>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</si>
  <si>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</si>
  <si>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</si>
  <si>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</si>
  <si>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</si>
  <si>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</si>
  <si>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</si>
  <si>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</si>
  <si>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</si>
  <si>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</si>
  <si>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</si>
  <si>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</si>
  <si>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</si>
  <si>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</si>
  <si>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</si>
  <si>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</si>
  <si>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</si>
  <si>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</si>
  <si>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</si>
  <si>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</si>
  <si>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</si>
  <si>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</si>
  <si>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</si>
  <si>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</si>
  <si>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</si>
  <si>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</si>
  <si>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</si>
  <si>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</si>
  <si>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</si>
  <si>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</si>
  <si>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</si>
  <si>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</si>
  <si>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</si>
  <si>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</si>
  <si>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</si>
  <si>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</si>
  <si>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</si>
  <si>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</si>
  <si>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</si>
  <si>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</si>
  <si>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</si>
  <si>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</si>
  <si>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</si>
  <si>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</si>
  <si>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</si>
  <si>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</si>
  <si>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</si>
  <si>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</si>
  <si>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</si>
  <si>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</si>
  <si>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</si>
  <si>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</si>
  <si>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</si>
  <si>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</si>
  <si>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</si>
  <si>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</si>
  <si>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</si>
  <si>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</si>
  <si>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</si>
  <si>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</si>
  <si>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</si>
  <si>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</si>
  <si>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</si>
  <si>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</si>
  <si>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</si>
  <si>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</si>
  <si>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</si>
  <si>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</si>
  <si>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</si>
  <si>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</si>
  <si>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</si>
  <si>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</si>
  <si>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</si>
  <si>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</si>
  <si>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</si>
  <si>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</si>
  <si>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</si>
  <si>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</si>
  <si>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</si>
  <si>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</si>
  <si>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</si>
  <si>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</si>
  <si>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</si>
  <si>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</si>
  <si>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</si>
  <si>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</si>
  <si>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</si>
  <si>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</si>
  <si>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</si>
  <si>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</si>
  <si>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</si>
  <si>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</si>
  <si>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</si>
  <si>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</si>
  <si>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</si>
  <si>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</si>
  <si>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</si>
  <si>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</si>
  <si>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</si>
  <si>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</si>
  <si>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</si>
  <si>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</si>
  <si>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</si>
  <si>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</si>
  <si>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</si>
  <si>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</si>
  <si>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</si>
  <si>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</si>
  <si>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</si>
  <si>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</si>
  <si>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</si>
  <si>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</si>
  <si>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</si>
  <si>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</si>
  <si>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</si>
  <si>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</si>
  <si>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</si>
  <si>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</si>
  <si>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</si>
  <si>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</si>
  <si>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</si>
  <si>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</si>
  <si>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</si>
  <si>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</si>
  <si>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</si>
  <si>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</si>
  <si>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</si>
  <si>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</si>
  <si>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</si>
  <si>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</si>
  <si>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</si>
  <si>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</si>
  <si>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</si>
  <si>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</si>
  <si>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</si>
  <si>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</si>
  <si>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</si>
  <si>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</si>
  <si>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</si>
  <si>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</si>
  <si>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</si>
  <si>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</si>
  <si>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</si>
  <si>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</si>
  <si>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</si>
  <si>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</si>
  <si>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</si>
  <si>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</si>
  <si>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</si>
  <si>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</si>
  <si>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</si>
  <si>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</si>
  <si>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</si>
  <si>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</si>
  <si>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</si>
  <si>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</si>
  <si>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</si>
  <si>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</si>
  <si>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</si>
  <si>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</si>
  <si>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</si>
  <si>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</si>
  <si>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</si>
  <si>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</si>
  <si>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</si>
  <si>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</si>
  <si>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</si>
  <si>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</si>
  <si>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</si>
  <si>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</si>
  <si>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</si>
  <si>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</si>
  <si>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</si>
  <si>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</si>
  <si>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</si>
  <si>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</si>
  <si>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</si>
  <si>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</si>
  <si>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</si>
  <si>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</si>
  <si>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</si>
  <si>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</si>
  <si>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</si>
  <si>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</si>
  <si>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</si>
  <si>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</si>
  <si>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</si>
  <si>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</si>
  <si>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</si>
  <si>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</si>
  <si>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</si>
  <si>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</si>
  <si>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</si>
  <si>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</si>
  <si>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</si>
  <si>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</si>
  <si>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</si>
  <si>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</si>
  <si>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</si>
  <si>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</si>
  <si>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</si>
  <si>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</si>
  <si>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</si>
  <si>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</si>
  <si>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</si>
  <si>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</si>
  <si>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</si>
  <si>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</si>
  <si>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</si>
  <si>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</si>
  <si>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</si>
  <si>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</si>
  <si>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</si>
  <si>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</si>
  <si>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</si>
  <si>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</si>
  <si>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</si>
  <si>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</si>
  <si>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</si>
  <si>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</si>
  <si>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</si>
  <si>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</si>
  <si>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</si>
  <si>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</si>
  <si>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</si>
  <si>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</si>
  <si>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</si>
  <si>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</si>
  <si>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</si>
  <si>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</si>
  <si>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</si>
  <si>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</si>
  <si>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</si>
  <si>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</si>
  <si>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</si>
  <si>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</si>
  <si>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</si>
  <si>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</si>
  <si>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</si>
  <si>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</si>
  <si>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</si>
  <si>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</si>
  <si>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</si>
  <si>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</si>
  <si>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</si>
  <si>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</si>
  <si>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</si>
  <si>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</si>
  <si>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</si>
  <si>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</si>
  <si>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</si>
  <si>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</si>
  <si>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</si>
  <si>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</si>
  <si>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</si>
  <si>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</si>
  <si>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</si>
  <si>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</si>
  <si>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</si>
  <si>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</si>
  <si>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</si>
  <si>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</si>
  <si>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</si>
  <si>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</si>
  <si>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</si>
  <si>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</si>
  <si>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</si>
  <si>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</si>
  <si>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</si>
  <si>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</si>
  <si>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</si>
  <si>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</si>
  <si>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</si>
  <si>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</si>
  <si>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</si>
  <si>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</si>
  <si>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</si>
  <si>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</si>
  <si>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</si>
  <si>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</si>
  <si>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</si>
  <si>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</si>
  <si>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</si>
  <si>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</si>
  <si>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</si>
  <si>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</si>
  <si>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</si>
  <si>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</si>
  <si>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</si>
  <si>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</si>
  <si>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</si>
  <si>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</si>
  <si>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</si>
  <si>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</si>
  <si>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</si>
  <si>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</si>
  <si>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</si>
  <si>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</si>
  <si>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</si>
  <si>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</si>
  <si>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</si>
  <si>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</si>
  <si>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</si>
  <si>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</si>
  <si>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</si>
  <si>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</si>
  <si>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</si>
  <si>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</si>
  <si>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</si>
  <si>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</si>
  <si>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</si>
  <si>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</si>
  <si>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</si>
  <si>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</si>
  <si>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</si>
  <si>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</si>
  <si>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</si>
  <si>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</si>
  <si>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</si>
  <si>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</si>
  <si>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</si>
  <si>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</si>
  <si>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</si>
  <si>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</si>
  <si>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</si>
  <si>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</si>
  <si>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</si>
  <si>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</si>
  <si>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</si>
  <si>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</si>
  <si>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</si>
  <si>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</si>
  <si>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</si>
  <si>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</si>
  <si>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</si>
  <si>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</si>
  <si>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</si>
  <si>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</si>
  <si>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</si>
  <si>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</si>
  <si>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</si>
  <si>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</si>
  <si>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</si>
  <si>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</si>
  <si>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</si>
  <si>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</si>
  <si>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</si>
  <si>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</si>
  <si>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</si>
  <si>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</si>
  <si>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</si>
  <si>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</si>
  <si>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</si>
  <si>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</si>
  <si>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</si>
  <si>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</si>
  <si>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</si>
  <si>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</si>
  <si>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</si>
  <si>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</si>
  <si>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</si>
  <si>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</si>
  <si>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</si>
  <si>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</si>
  <si>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</si>
  <si>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</si>
  <si>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</si>
  <si>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</si>
  <si>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</si>
  <si>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</si>
  <si>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</si>
  <si>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</si>
  <si>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</si>
  <si>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</si>
  <si>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</si>
  <si>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</si>
  <si>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</si>
  <si>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</si>
  <si>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</si>
  <si>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</si>
  <si>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</si>
  <si>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</si>
  <si>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</si>
  <si>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</si>
  <si>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</si>
  <si>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</si>
  <si>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</si>
  <si>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</si>
  <si>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</si>
  <si>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</si>
  <si>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</si>
  <si>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</si>
  <si>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</si>
  <si>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</si>
  <si>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</si>
  <si>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</si>
  <si>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</si>
  <si>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</si>
  <si>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</si>
  <si>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</si>
  <si>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</si>
  <si>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</si>
  <si>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</si>
  <si>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</si>
  <si>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</si>
  <si>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</si>
  <si>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</si>
  <si>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</si>
  <si>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</si>
  <si>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</si>
  <si>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</si>
  <si>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</si>
  <si>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</si>
  <si>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</si>
  <si>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</si>
  <si>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</si>
  <si>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</si>
  <si>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</si>
  <si>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</si>
  <si>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</si>
  <si>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</si>
  <si>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</si>
  <si>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</si>
  <si>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</si>
  <si>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</si>
  <si>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</si>
  <si>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</si>
  <si>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</si>
  <si>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</si>
  <si>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</si>
  <si>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</si>
  <si>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</si>
  <si>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</si>
  <si>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</si>
  <si>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</si>
  <si>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</si>
  <si>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</si>
  <si>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</si>
  <si>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</si>
  <si>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</si>
  <si>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</si>
  <si>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</si>
  <si>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</si>
  <si>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</si>
  <si>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</si>
  <si>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</si>
  <si>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</si>
  <si>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</si>
  <si>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</si>
  <si>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</si>
  <si>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</si>
  <si>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</si>
  <si>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</si>
  <si>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</si>
  <si>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</si>
  <si>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</si>
  <si>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</si>
  <si>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</si>
  <si>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</si>
  <si>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</si>
  <si>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</si>
  <si>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</si>
  <si>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</si>
  <si>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</si>
  <si>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</si>
  <si>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</si>
  <si>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</si>
  <si>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</si>
  <si>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</si>
  <si>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</si>
  <si>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</si>
  <si>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</si>
  <si>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</si>
  <si>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</si>
  <si>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</si>
  <si>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</si>
  <si>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</si>
  <si>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</si>
  <si>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</si>
  <si>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</si>
  <si>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</si>
  <si>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</si>
  <si>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</si>
  <si>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</si>
  <si>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</si>
  <si>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</si>
  <si>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</si>
  <si>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</si>
  <si>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</si>
  <si>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</si>
  <si>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</si>
  <si>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</si>
  <si>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</si>
  <si>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</si>
  <si>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</si>
  <si>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</si>
  <si>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</si>
  <si>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</si>
  <si>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</si>
  <si>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</si>
  <si>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</si>
  <si>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</si>
  <si>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</si>
  <si>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</si>
  <si>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</si>
  <si>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</si>
  <si>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</si>
  <si>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</si>
  <si>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</si>
  <si>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</si>
  <si>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</si>
  <si>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</si>
  <si>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</si>
  <si>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</si>
  <si>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</si>
  <si>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</si>
  <si>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</si>
  <si>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</si>
  <si>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</si>
  <si>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</si>
  <si>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</si>
  <si>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</si>
  <si>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</si>
  <si>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</si>
  <si>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</si>
  <si>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</si>
  <si>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</si>
  <si>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</si>
  <si>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</si>
  <si>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</si>
  <si>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</si>
  <si>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</si>
  <si>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</si>
  <si>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</si>
  <si>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</si>
  <si>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</si>
  <si>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</si>
  <si>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</si>
  <si>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</si>
  <si>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</si>
  <si>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</si>
  <si>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</si>
  <si>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</si>
  <si>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</si>
  <si>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</si>
  <si>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</si>
  <si>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</si>
  <si>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</si>
  <si>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</si>
  <si>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</si>
  <si>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</si>
  <si>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</si>
  <si>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</si>
  <si>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</si>
  <si>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</si>
  <si>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</si>
  <si>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</si>
  <si>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</si>
  <si>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</si>
  <si>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</si>
  <si>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</si>
  <si>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</si>
  <si>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</si>
  <si>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</si>
  <si>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</si>
  <si>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</si>
  <si>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</si>
  <si>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</si>
  <si>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</si>
  <si>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</si>
  <si>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</si>
  <si>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</si>
  <si>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</si>
  <si>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</si>
  <si>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</si>
  <si>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</si>
  <si>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</si>
  <si>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</si>
  <si>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</si>
  <si>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</si>
  <si>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</si>
  <si>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</si>
  <si>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</si>
  <si>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</si>
  <si>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</si>
  <si>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</si>
  <si>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</si>
  <si>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</si>
  <si>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</si>
  <si>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</si>
  <si>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</si>
  <si>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</si>
  <si>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</si>
  <si>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</si>
  <si>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</si>
  <si>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</si>
  <si>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</si>
  <si>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</si>
  <si>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</si>
  <si>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</si>
  <si>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</si>
  <si>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</si>
  <si>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</si>
  <si>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</si>
  <si>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</si>
  <si>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</si>
  <si>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</si>
  <si>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</si>
  <si>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</si>
  <si>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</si>
  <si>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</si>
  <si>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</si>
  <si>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</si>
  <si>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</si>
  <si>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</si>
  <si>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</si>
  <si>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</si>
  <si>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</si>
  <si>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</si>
  <si>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</si>
  <si>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</si>
  <si>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</si>
  <si>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</si>
  <si>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</si>
  <si>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</si>
  <si>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</si>
  <si>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</si>
  <si>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</si>
  <si>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</si>
  <si>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</si>
  <si>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</si>
  <si>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</si>
  <si>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</si>
  <si>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</si>
  <si>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</si>
  <si>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</si>
  <si>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</si>
  <si>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</si>
  <si>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</si>
  <si>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</si>
  <si>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</si>
  <si>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</si>
  <si>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</si>
  <si>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</si>
  <si>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</si>
  <si>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</si>
  <si>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</si>
  <si>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</si>
  <si>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</si>
  <si>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</si>
  <si>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</si>
  <si>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</si>
  <si>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</si>
  <si>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</si>
  <si>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</si>
  <si>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</si>
  <si>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</si>
  <si>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</si>
  <si>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</si>
  <si>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</si>
  <si>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</si>
  <si>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</si>
  <si>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</si>
  <si>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</si>
  <si>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</si>
  <si>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</si>
  <si>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</si>
  <si>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</si>
  <si>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</si>
  <si>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</si>
  <si>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</si>
  <si>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</si>
  <si>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</si>
  <si>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</si>
  <si>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</si>
  <si>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</si>
  <si>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</si>
  <si>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</si>
  <si>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</si>
  <si>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</si>
  <si>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</si>
  <si>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</si>
  <si>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</si>
  <si>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</si>
  <si>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</si>
  <si>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</si>
  <si>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</si>
  <si>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</si>
  <si>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</si>
  <si>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</si>
  <si>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</si>
  <si>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</si>
  <si>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</si>
  <si>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</si>
  <si>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</si>
  <si>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</si>
  <si>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</si>
  <si>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</si>
  <si>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</si>
  <si>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</si>
  <si>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</si>
  <si>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</si>
  <si>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</si>
  <si>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</si>
  <si>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</si>
  <si>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</si>
  <si>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</si>
  <si>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</si>
  <si>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</si>
  <si>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</si>
  <si>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</si>
  <si>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</si>
  <si>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</si>
  <si>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</si>
  <si>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</si>
  <si>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</si>
  <si>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</si>
  <si>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</si>
  <si>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</si>
  <si>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</si>
  <si>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</si>
  <si>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</si>
  <si>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</si>
  <si>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</si>
  <si>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</si>
  <si>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</si>
  <si>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</si>
  <si>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</si>
  <si>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</si>
  <si>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</si>
  <si>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</si>
  <si>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</si>
  <si>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</si>
  <si>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</si>
  <si>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</si>
  <si>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</si>
  <si>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</si>
  <si>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</si>
  <si>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</si>
  <si>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</si>
  <si>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</si>
  <si>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</si>
  <si>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</si>
  <si>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</si>
  <si>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</si>
  <si>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</si>
  <si>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</si>
  <si>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</si>
  <si>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</si>
  <si>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</si>
  <si>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</si>
  <si>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</si>
  <si>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</si>
  <si>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</si>
  <si>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</si>
  <si>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</si>
  <si>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</si>
  <si>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</si>
  <si>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</si>
  <si>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</si>
  <si>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</si>
  <si>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</si>
  <si>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</si>
  <si>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</si>
  <si>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</si>
  <si>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</si>
  <si>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</si>
  <si>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</si>
  <si>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</si>
  <si>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</si>
  <si>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</si>
  <si>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</si>
  <si>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</si>
  <si>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</si>
  <si>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</si>
  <si>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</si>
  <si>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</si>
  <si>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</si>
  <si>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</si>
  <si>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</si>
  <si>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</si>
  <si>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</si>
  <si>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</si>
  <si>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</si>
  <si>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</si>
  <si>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</si>
  <si>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</si>
  <si>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</si>
  <si>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</si>
  <si>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</si>
  <si>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</si>
  <si>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</si>
  <si>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</si>
  <si>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</si>
  <si>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</si>
  <si>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</si>
  <si>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</si>
  <si>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</si>
  <si>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</si>
  <si>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</si>
  <si>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</si>
  <si>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</si>
  <si>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</si>
  <si>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</si>
  <si>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</si>
  <si>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</si>
  <si>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</si>
  <si>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</si>
  <si>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</si>
  <si>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</si>
  <si>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</si>
  <si>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</si>
  <si>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</si>
  <si>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</si>
  <si>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</si>
  <si>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</si>
  <si>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</si>
  <si>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</si>
  <si>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</si>
  <si>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</si>
  <si>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</si>
  <si>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</si>
  <si>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</si>
  <si>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</si>
  <si>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</si>
  <si>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</si>
  <si>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</si>
  <si>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</si>
  <si>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</si>
  <si>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</si>
  <si>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</si>
  <si>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</si>
  <si>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</si>
  <si>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</si>
  <si>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</si>
  <si>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</si>
  <si>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</si>
  <si>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</si>
  <si>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</si>
  <si>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</si>
  <si>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</si>
  <si>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</si>
  <si>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</si>
  <si>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</si>
  <si>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</si>
  <si>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</si>
  <si>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</si>
  <si>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</si>
  <si>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</si>
  <si>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</si>
  <si>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</si>
  <si>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</si>
  <si>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</si>
  <si>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</si>
  <si>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</si>
  <si>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</si>
  <si>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</si>
  <si>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</si>
  <si>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</si>
  <si>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</si>
  <si>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</si>
  <si>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</si>
  <si>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</si>
  <si>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</si>
  <si>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</si>
  <si>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</si>
  <si>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</si>
  <si>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</si>
  <si>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</si>
  <si>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</si>
  <si>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</si>
  <si>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</si>
  <si>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</si>
  <si>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</si>
  <si>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</si>
  <si>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</si>
  <si>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</si>
  <si>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</si>
  <si>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</si>
  <si>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</si>
  <si>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</si>
  <si>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</si>
  <si>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</si>
  <si>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</si>
  <si>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</si>
  <si>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</si>
  <si>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</si>
  <si>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</si>
  <si>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</si>
  <si>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</si>
  <si>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</si>
  <si>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</si>
  <si>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</si>
  <si>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</si>
  <si>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</si>
  <si>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</si>
  <si>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</si>
  <si>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</si>
  <si>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</si>
  <si>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</si>
  <si>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</si>
  <si>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</si>
  <si>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</si>
  <si>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</si>
  <si>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</si>
  <si>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</si>
  <si>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</si>
  <si>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</si>
  <si>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</si>
  <si>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</si>
  <si>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</si>
  <si>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</si>
  <si>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</si>
  <si>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</si>
  <si>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</si>
  <si>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</si>
  <si>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</si>
  <si>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</si>
  <si>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</si>
  <si>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</si>
  <si>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</si>
  <si>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</si>
  <si>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</si>
  <si>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</si>
  <si>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</si>
  <si>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</si>
  <si>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</si>
  <si>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</si>
  <si>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</si>
  <si>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</si>
  <si>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</si>
  <si>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</si>
  <si>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</si>
  <si>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</si>
  <si>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</si>
  <si>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</si>
  <si>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</si>
  <si>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</si>
  <si>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</si>
  <si>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</si>
  <si>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</si>
  <si>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</si>
  <si>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</si>
  <si>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</si>
  <si>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</si>
  <si>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</si>
  <si>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</si>
  <si>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</si>
  <si>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</si>
  <si>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</si>
  <si>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</si>
  <si>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</si>
  <si>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</si>
  <si>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</si>
  <si>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</si>
  <si>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</si>
  <si>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</si>
  <si>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</si>
  <si>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</si>
  <si>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</si>
  <si>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</si>
  <si>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</si>
  <si>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</si>
  <si>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</si>
  <si>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</si>
  <si>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</si>
  <si>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</si>
  <si>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</si>
  <si>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</si>
  <si>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</si>
  <si>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</si>
  <si>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</si>
  <si>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</si>
  <si>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</si>
  <si>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</si>
  <si>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</si>
  <si>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</si>
  <si>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</si>
  <si>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</si>
  <si>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</si>
  <si>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</si>
  <si>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</si>
  <si>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</si>
  <si>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</si>
  <si>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</si>
  <si>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</si>
  <si>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</si>
  <si>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</si>
  <si>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</si>
  <si>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</si>
  <si>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</si>
  <si>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</si>
  <si>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</si>
  <si>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</si>
  <si>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</si>
  <si>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</si>
  <si>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</si>
  <si>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</si>
  <si>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</si>
  <si>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</si>
  <si>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</si>
  <si>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</si>
  <si>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</si>
  <si>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</si>
  <si>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</si>
  <si>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</si>
  <si>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</si>
  <si>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</si>
  <si>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</si>
  <si>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</si>
  <si>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</si>
  <si>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</si>
  <si>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</si>
  <si>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</si>
  <si>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</si>
  <si>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</si>
  <si>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</si>
  <si>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</si>
  <si>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</si>
  <si>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</si>
  <si>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</si>
  <si>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</si>
  <si>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</si>
  <si>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</si>
  <si>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</si>
  <si>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</si>
  <si>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</si>
  <si>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</si>
  <si>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</si>
  <si>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</si>
  <si>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</si>
  <si>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</si>
  <si>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</si>
  <si>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</si>
  <si>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</si>
  <si>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</si>
  <si>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</si>
  <si>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</si>
  <si>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</si>
  <si>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</si>
  <si>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</si>
  <si>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</si>
  <si>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</si>
  <si>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</si>
  <si>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</si>
  <si>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</si>
  <si>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</si>
  <si>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</si>
  <si>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</si>
  <si>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</si>
  <si>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</si>
  <si>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</si>
  <si>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</si>
  <si>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</si>
  <si>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</si>
  <si>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</si>
  <si>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</si>
  <si>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</si>
  <si>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</si>
  <si>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</si>
  <si>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</si>
  <si>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</si>
  <si>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</si>
  <si>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</si>
  <si>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</si>
  <si>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</si>
  <si>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</si>
  <si>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</si>
  <si>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</si>
  <si>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</si>
  <si>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</si>
  <si>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</si>
  <si>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</si>
  <si>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</si>
  <si>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</si>
  <si>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</si>
  <si>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</si>
  <si>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</si>
  <si>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</si>
  <si>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</si>
  <si>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</si>
  <si>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</si>
  <si>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</si>
  <si>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</si>
  <si>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</si>
  <si>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</si>
  <si>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</si>
  <si>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</si>
  <si>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</si>
  <si>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</si>
  <si>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</si>
  <si>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</si>
  <si>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</si>
  <si>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</si>
  <si>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</si>
  <si>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</si>
  <si>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</si>
  <si>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</si>
  <si>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</si>
  <si>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</si>
  <si>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</si>
  <si>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</si>
  <si>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</si>
  <si>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</si>
  <si>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</si>
  <si>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</si>
  <si>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</si>
  <si>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</si>
  <si>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</si>
  <si>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</si>
  <si>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</si>
  <si>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</si>
  <si>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</si>
  <si>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</si>
  <si>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</si>
  <si>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</si>
  <si>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</si>
  <si>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</si>
  <si>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</si>
  <si>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</si>
  <si>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</si>
  <si>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</si>
  <si>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</si>
  <si>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</si>
  <si>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</si>
  <si>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</si>
  <si>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</si>
  <si>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</si>
  <si>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</si>
  <si>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</si>
  <si>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</si>
  <si>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</si>
  <si>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</si>
  <si>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</si>
  <si>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</si>
  <si>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</si>
  <si>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</si>
  <si>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</si>
  <si>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</si>
  <si>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</si>
  <si>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</si>
  <si>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</si>
  <si>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</si>
  <si>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</si>
  <si>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</si>
  <si>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</si>
  <si>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</si>
  <si>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</si>
  <si>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</si>
  <si>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</si>
  <si>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</si>
  <si>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</si>
  <si>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</si>
  <si>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</si>
  <si>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</si>
  <si>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</si>
  <si>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</si>
  <si>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</si>
  <si>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</si>
  <si>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</si>
  <si>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</si>
  <si>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</si>
  <si>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</si>
  <si>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</si>
  <si>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</si>
  <si>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</si>
  <si>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</si>
  <si>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</si>
  <si>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</si>
  <si>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</si>
  <si>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</si>
  <si>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</si>
  <si>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</si>
  <si>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</si>
  <si>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</si>
  <si>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</si>
  <si>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</si>
  <si>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</si>
  <si>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</si>
  <si>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</si>
  <si>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</si>
  <si>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</si>
  <si>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</si>
  <si>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</si>
  <si>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</si>
  <si>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</si>
  <si>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</si>
  <si>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</si>
  <si>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</si>
  <si>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</si>
  <si>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</si>
  <si>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</si>
  <si>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</si>
  <si>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</si>
  <si>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</si>
  <si>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</si>
  <si>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</si>
  <si>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</si>
  <si>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</si>
  <si>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</si>
  <si>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</si>
  <si>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</si>
  <si>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</si>
  <si>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</si>
  <si>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</si>
  <si>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</si>
  <si>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</si>
  <si>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</si>
  <si>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</si>
  <si>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</si>
  <si>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</si>
  <si>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</si>
  <si>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</si>
  <si>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</si>
  <si>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</si>
  <si>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</si>
  <si>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</si>
  <si>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</si>
  <si>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</si>
  <si>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</si>
  <si>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</si>
  <si>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</si>
  <si>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</si>
  <si>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</si>
  <si>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</si>
  <si>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</si>
  <si>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</si>
  <si>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</si>
  <si>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</si>
  <si>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</si>
  <si>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</si>
  <si>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</si>
  <si>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</si>
  <si>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</si>
  <si>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</si>
  <si>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</si>
  <si>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</si>
  <si>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</si>
  <si>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</si>
  <si>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</si>
  <si>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</si>
  <si>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</si>
  <si>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</si>
  <si>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</si>
  <si>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</si>
  <si>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</si>
  <si>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</si>
  <si>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</si>
  <si>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</si>
  <si>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</si>
  <si>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</si>
  <si>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</si>
  <si>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</si>
  <si>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</si>
  <si>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</si>
  <si>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</si>
  <si>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</si>
  <si>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</si>
  <si>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</si>
  <si>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</si>
  <si>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</si>
  <si>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</si>
  <si>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</si>
  <si>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</si>
  <si>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</si>
  <si>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</si>
  <si>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</si>
  <si>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</si>
  <si>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</si>
  <si>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</si>
  <si>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</si>
  <si>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</si>
  <si>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</si>
  <si>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</si>
  <si>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</si>
  <si>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</si>
  <si>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</si>
  <si>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</si>
  <si>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</si>
  <si>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</si>
  <si>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</si>
  <si>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</si>
  <si>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</si>
  <si>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</si>
  <si>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</si>
  <si>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</si>
  <si>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</si>
  <si>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</si>
  <si>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</si>
  <si>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</si>
  <si>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</si>
  <si>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</si>
  <si>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</si>
  <si>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</si>
  <si>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</si>
  <si>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</si>
  <si>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</si>
  <si>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</si>
  <si>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</si>
  <si>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</si>
  <si>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</si>
  <si>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</si>
  <si>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</si>
  <si>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</si>
  <si>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</si>
  <si>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</si>
  <si>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</si>
  <si>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</si>
  <si>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</si>
  <si>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</si>
  <si>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</si>
  <si>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</si>
  <si>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</si>
  <si>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</si>
  <si>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</si>
  <si>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</si>
  <si>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</si>
  <si>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</si>
  <si>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</si>
  <si>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</si>
  <si>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</si>
  <si>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</si>
  <si>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</si>
  <si>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</si>
  <si>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</si>
  <si>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</si>
  <si>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</si>
  <si>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</si>
  <si>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</si>
  <si>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</si>
  <si>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</si>
  <si>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</si>
  <si>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</si>
  <si>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</si>
  <si>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</si>
  <si>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</si>
  <si>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</si>
  <si>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</si>
  <si>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</si>
  <si>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</si>
  <si>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</si>
  <si>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</si>
  <si>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</si>
  <si>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</si>
  <si>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</si>
  <si>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</si>
  <si>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</si>
  <si>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</si>
  <si>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</si>
  <si>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</si>
  <si>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</si>
  <si>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</si>
  <si>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</si>
  <si>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</si>
  <si>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</si>
  <si>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</si>
  <si>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</si>
  <si>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</si>
  <si>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</si>
  <si>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</si>
  <si>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</si>
  <si>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</si>
  <si>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</si>
  <si>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</si>
  <si>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</si>
  <si>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</si>
  <si>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</si>
  <si>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</si>
  <si>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</si>
  <si>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</si>
  <si>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</si>
  <si>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</si>
  <si>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</si>
  <si>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</si>
  <si>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</si>
  <si>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</si>
  <si>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</si>
  <si>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</si>
  <si>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</si>
  <si>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</si>
  <si>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</si>
  <si>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</si>
  <si>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</si>
  <si>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</si>
  <si>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</si>
  <si>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</si>
  <si>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</si>
  <si>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</si>
  <si>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</si>
  <si>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</si>
  <si>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</si>
  <si>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</si>
  <si>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</si>
  <si>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</si>
  <si>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</si>
  <si>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</si>
  <si>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</si>
  <si>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</si>
  <si>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</si>
  <si>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</si>
  <si>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</si>
  <si>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</si>
  <si>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</si>
  <si>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</si>
  <si>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</si>
  <si>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</si>
  <si>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</si>
  <si>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</si>
  <si>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</si>
  <si>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</si>
  <si>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</si>
  <si>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</si>
  <si>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</si>
  <si>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</si>
  <si>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</si>
  <si>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</si>
  <si>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</si>
  <si>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</si>
  <si>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</si>
  <si>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</si>
  <si>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</si>
  <si>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</si>
  <si>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</si>
  <si>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</si>
  <si>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</si>
  <si>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</si>
  <si>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</si>
  <si>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</si>
  <si>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</si>
  <si>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</si>
  <si>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</si>
  <si>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</si>
  <si>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</si>
  <si>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</si>
  <si>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</si>
  <si>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</si>
  <si>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</si>
  <si>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</si>
  <si>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</si>
  <si>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</si>
  <si>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</si>
  <si>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</si>
  <si>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</si>
  <si>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</si>
  <si>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</si>
  <si>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</si>
  <si>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</si>
  <si>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</si>
  <si>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</si>
  <si>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</si>
  <si>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</si>
  <si>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</si>
  <si>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</si>
  <si>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</si>
  <si>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</si>
  <si>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</si>
  <si>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</si>
  <si>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</si>
  <si>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</si>
  <si>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</si>
  <si>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</si>
  <si>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</si>
  <si>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</si>
  <si>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</si>
  <si>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</si>
  <si>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</si>
  <si>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</si>
  <si>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</si>
  <si>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</si>
  <si>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</si>
  <si>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</si>
  <si>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</si>
  <si>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</si>
  <si>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</si>
  <si>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</si>
  <si>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</si>
  <si>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</si>
  <si>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</si>
  <si>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</si>
  <si>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</si>
  <si>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</si>
  <si>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</si>
  <si>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</si>
  <si>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</si>
  <si>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</si>
  <si>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</si>
  <si>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</si>
  <si>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</si>
  <si>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</si>
  <si>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</si>
  <si>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</si>
  <si>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</si>
  <si>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</si>
  <si>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</si>
  <si>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</si>
  <si>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</si>
  <si>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</si>
  <si>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</si>
  <si>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</si>
  <si>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</si>
  <si>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</si>
  <si>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</si>
  <si>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</si>
  <si>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</si>
  <si>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</si>
  <si>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</si>
  <si>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</si>
  <si>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</si>
  <si>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</si>
  <si>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</si>
  <si>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</si>
  <si>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</si>
  <si>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</si>
  <si>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</si>
  <si>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</si>
  <si>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</si>
  <si>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</si>
  <si>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</si>
  <si>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</si>
  <si>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</si>
  <si>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</si>
  <si>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</si>
  <si>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</si>
  <si>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</si>
  <si>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</si>
  <si>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</si>
  <si>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</si>
  <si>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</si>
  <si>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</si>
  <si>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</si>
  <si>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</si>
  <si>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</si>
  <si>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</si>
  <si>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</si>
  <si>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</si>
  <si>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</si>
  <si>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</si>
  <si>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</si>
  <si>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</si>
  <si>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</si>
  <si>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</si>
  <si>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</si>
  <si>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</si>
  <si>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</si>
  <si>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</si>
  <si>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</si>
  <si>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</si>
  <si>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</si>
  <si>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</si>
  <si>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</si>
  <si>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</si>
  <si>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</si>
  <si>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</si>
  <si>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</si>
  <si>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</si>
  <si>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</si>
  <si>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</si>
  <si>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</si>
  <si>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</si>
  <si>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</si>
  <si>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</si>
  <si>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</si>
  <si>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</si>
  <si>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</si>
  <si>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</si>
  <si>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</si>
  <si>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</si>
  <si>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</si>
  <si>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</si>
  <si>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</si>
  <si>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</si>
  <si>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</si>
  <si>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</si>
  <si>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</si>
  <si>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</si>
  <si>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</si>
  <si>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</si>
  <si>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</si>
  <si>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</si>
  <si>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</si>
  <si>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</si>
  <si>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</si>
  <si>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</si>
  <si>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</si>
  <si>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</si>
  <si>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</si>
  <si>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</si>
  <si>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</si>
  <si>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</si>
  <si>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</si>
  <si>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</si>
  <si>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</si>
  <si>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</si>
  <si>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</si>
  <si>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</si>
  <si>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</si>
  <si>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</si>
  <si>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</si>
  <si>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</si>
  <si>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</si>
  <si>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</si>
  <si>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</si>
  <si>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</si>
  <si>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</si>
  <si>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</si>
  <si>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</si>
  <si>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</si>
  <si>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</si>
  <si>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</si>
  <si>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</si>
  <si>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</si>
  <si>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</si>
  <si>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</si>
  <si>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</si>
  <si>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</si>
  <si>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</si>
  <si>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</si>
  <si>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</si>
  <si>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</si>
  <si>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</si>
  <si>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</si>
  <si>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</si>
  <si>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</si>
  <si>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</si>
  <si>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</si>
  <si>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</si>
  <si>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</si>
  <si>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</si>
  <si>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</si>
  <si>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</si>
  <si>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</si>
  <si>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</si>
  <si>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</si>
  <si>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</si>
  <si>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</si>
  <si>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</si>
  <si>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</si>
  <si>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</si>
  <si>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</si>
  <si>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</si>
  <si>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</si>
  <si>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</si>
  <si>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</si>
  <si>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</si>
  <si>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</si>
  <si>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</si>
  <si>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</si>
  <si>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</si>
  <si>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</si>
  <si>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</si>
  <si>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</si>
  <si>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</si>
  <si>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</si>
  <si>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</si>
  <si>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</si>
  <si>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</si>
  <si>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</si>
  <si>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</si>
  <si>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</si>
  <si>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</si>
  <si>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</si>
  <si>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</si>
  <si>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</si>
  <si>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</si>
  <si>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</si>
  <si>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</si>
  <si>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</si>
  <si>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</si>
  <si>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</si>
  <si>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</si>
  <si>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</si>
  <si>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</si>
  <si>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</si>
  <si>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</si>
  <si>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</si>
  <si>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</si>
  <si>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</si>
  <si>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</si>
  <si>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</si>
  <si>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</si>
  <si>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</si>
  <si>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</si>
  <si>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</si>
  <si>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</si>
  <si>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</si>
  <si>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</si>
  <si>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</si>
  <si>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</si>
  <si>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</si>
  <si>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</si>
  <si>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</si>
  <si>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</si>
  <si>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</si>
  <si>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</si>
  <si>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</si>
  <si>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</si>
  <si>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</si>
  <si>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</si>
  <si>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</si>
  <si>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</si>
  <si>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</si>
  <si>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</si>
  <si>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</si>
  <si>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</si>
  <si>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</si>
  <si>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</si>
  <si>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</si>
  <si>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</si>
  <si>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</si>
  <si>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</si>
  <si>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</si>
  <si>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</si>
  <si>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</si>
  <si>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</si>
  <si>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</si>
  <si>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</si>
  <si>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</si>
  <si>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</si>
  <si>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</si>
  <si>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</si>
  <si>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</si>
  <si>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</si>
  <si>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</si>
  <si>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</si>
  <si>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</si>
  <si>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</si>
  <si>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</si>
  <si>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</si>
  <si>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</si>
  <si>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</si>
  <si>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</si>
  <si>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</si>
  <si>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</si>
  <si>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</si>
  <si>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</si>
  <si>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</si>
  <si>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</si>
  <si>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</si>
  <si>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</si>
  <si>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</si>
  <si>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</si>
  <si>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</si>
  <si>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</si>
  <si>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</si>
  <si>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</si>
  <si>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</si>
  <si>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</si>
  <si>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</si>
  <si>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</si>
  <si>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</si>
  <si>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</si>
  <si>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</si>
  <si>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</si>
  <si>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</si>
  <si>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</si>
  <si>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</si>
  <si>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</si>
  <si>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</si>
  <si>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</si>
  <si>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</si>
  <si>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</si>
  <si>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</si>
  <si>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</si>
  <si>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</si>
  <si>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</si>
  <si>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</si>
  <si>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</si>
  <si>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</si>
  <si>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</si>
  <si>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</si>
  <si>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</si>
  <si>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</si>
  <si>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</si>
  <si>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</si>
  <si>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</si>
  <si>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</si>
  <si>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</si>
  <si>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</si>
  <si>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</si>
  <si>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</si>
  <si>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</si>
  <si>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</si>
  <si>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</si>
  <si>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</si>
  <si>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</si>
  <si>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</si>
  <si>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</si>
  <si>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</si>
  <si>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</si>
  <si>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</si>
  <si>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</si>
  <si>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</si>
  <si>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</si>
  <si>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</si>
  <si>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</si>
  <si>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</si>
  <si>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</si>
  <si>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</si>
  <si>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</si>
  <si>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</si>
  <si>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</si>
  <si>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</si>
  <si>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</si>
  <si>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</si>
  <si>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</si>
  <si>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</si>
  <si>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</si>
  <si>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</si>
  <si>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</si>
  <si>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</si>
  <si>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</si>
  <si>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</si>
  <si>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</si>
  <si>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</si>
  <si>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</si>
  <si>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</si>
  <si>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</si>
  <si>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</si>
  <si>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</si>
  <si>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</si>
  <si>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</si>
  <si>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</si>
  <si>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</si>
  <si>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</si>
  <si>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</si>
  <si>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</si>
  <si>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</si>
  <si>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</si>
  <si>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</si>
  <si>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</si>
  <si>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</si>
  <si>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</si>
  <si>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</si>
  <si>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</si>
  <si>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</si>
  <si>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</si>
  <si>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</si>
  <si>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</si>
  <si>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</si>
  <si>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</si>
  <si>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</si>
  <si>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</si>
  <si>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</si>
  <si>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</si>
  <si>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</si>
  <si>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</si>
  <si>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</si>
  <si>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</si>
  <si>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</si>
  <si>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</si>
  <si>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</si>
  <si>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</si>
  <si>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</si>
  <si>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</si>
  <si>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</si>
  <si>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</si>
  <si>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</si>
  <si>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</si>
  <si>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</si>
  <si>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</si>
  <si>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</si>
  <si>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</si>
  <si>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</si>
  <si>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</si>
  <si>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</si>
  <si>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</si>
  <si>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</si>
  <si>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</si>
  <si>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</si>
  <si>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</si>
  <si>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</si>
  <si>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</si>
  <si>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</si>
  <si>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</si>
  <si>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</si>
  <si>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</si>
  <si>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</si>
  <si>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</si>
  <si>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</si>
  <si>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</si>
  <si>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</si>
  <si>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</si>
  <si>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</si>
  <si>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</si>
  <si>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</si>
  <si>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</si>
  <si>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</si>
  <si>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</si>
  <si>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</si>
  <si>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</si>
  <si>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</si>
  <si>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</si>
  <si>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</si>
  <si>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</si>
  <si>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</si>
  <si>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</si>
  <si>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</si>
  <si>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</si>
  <si>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</si>
  <si>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</si>
  <si>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</si>
  <si>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</si>
  <si>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</si>
  <si>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</si>
  <si>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</si>
  <si>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</si>
  <si>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</si>
  <si>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</si>
  <si>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</si>
  <si>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</si>
  <si>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</si>
  <si>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</si>
  <si>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</si>
  <si>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</si>
  <si>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</si>
  <si>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</si>
  <si>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</si>
  <si>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</si>
  <si>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</si>
  <si>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</si>
  <si>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</si>
  <si>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</si>
  <si>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</si>
  <si>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</si>
  <si>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</si>
  <si>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</si>
  <si>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</si>
  <si>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</si>
  <si>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</si>
  <si>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</si>
  <si>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</si>
  <si>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</si>
  <si>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</si>
  <si>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</si>
  <si>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</si>
  <si>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</si>
  <si>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</si>
  <si>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</si>
  <si>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</si>
  <si>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</si>
  <si>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</si>
  <si>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</si>
  <si>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</si>
  <si>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</si>
  <si>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</si>
  <si>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</si>
  <si>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</si>
  <si>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</si>
  <si>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</si>
  <si>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</si>
  <si>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</si>
  <si>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</si>
  <si>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</si>
  <si>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</si>
  <si>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</si>
  <si>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</si>
  <si>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</si>
  <si>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</si>
  <si>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</si>
  <si>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</si>
  <si>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</si>
  <si>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</si>
  <si>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</si>
  <si>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</si>
  <si>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</si>
  <si>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</si>
  <si>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</si>
  <si>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</si>
  <si>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</si>
  <si>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</si>
  <si>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</si>
  <si>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</si>
  <si>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</si>
  <si>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</si>
  <si>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</si>
  <si>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</si>
  <si>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</si>
  <si>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</si>
  <si>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</si>
  <si>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</si>
  <si>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</si>
  <si>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</si>
  <si>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</si>
  <si>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</si>
  <si>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</si>
  <si>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</si>
  <si>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</si>
  <si>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</si>
  <si>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</si>
  <si>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</si>
  <si>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</si>
  <si>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</si>
  <si>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</si>
  <si>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</si>
  <si>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</si>
  <si>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</si>
  <si>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</si>
  <si>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</si>
  <si>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</si>
  <si>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</si>
  <si>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</si>
  <si>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</si>
  <si>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</si>
  <si>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</si>
  <si>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</si>
  <si>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</si>
  <si>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</si>
  <si>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</si>
  <si>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</si>
  <si>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</si>
  <si>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</si>
  <si>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</si>
  <si>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</si>
  <si>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</si>
  <si>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</si>
  <si>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</si>
  <si>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</si>
  <si>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</si>
  <si>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</si>
  <si>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</si>
  <si>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</si>
  <si>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</si>
  <si>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</si>
  <si>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</si>
  <si>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</si>
  <si>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</si>
  <si>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</si>
  <si>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</si>
  <si>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</si>
  <si>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</si>
  <si>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</si>
  <si>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</si>
  <si>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</si>
  <si>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</si>
  <si>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</si>
  <si>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</si>
  <si>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</si>
  <si>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</si>
  <si>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</si>
  <si>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</si>
  <si>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</si>
  <si>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</si>
  <si>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</si>
  <si>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</si>
  <si>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</si>
  <si>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</si>
  <si>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</si>
  <si>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</si>
  <si>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</si>
  <si>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</si>
  <si>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</si>
  <si>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</si>
  <si>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</si>
  <si>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</si>
  <si>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</si>
  <si>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</si>
  <si>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</si>
  <si>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</si>
  <si>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</si>
  <si>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</si>
  <si>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</si>
  <si>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</si>
  <si>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</si>
  <si>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</si>
  <si>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</si>
  <si>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</si>
  <si>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</si>
  <si>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</si>
  <si>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</si>
  <si>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</si>
  <si>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</si>
  <si>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</si>
  <si>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</si>
  <si>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</si>
  <si>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</si>
  <si>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</si>
  <si>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</si>
  <si>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</si>
  <si>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</si>
  <si>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</si>
  <si>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</si>
  <si>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</si>
  <si>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</si>
  <si>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</si>
  <si>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</si>
  <si>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</si>
  <si>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</si>
  <si>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</si>
  <si>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</si>
  <si>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</si>
  <si>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</si>
  <si>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</si>
  <si>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</si>
  <si>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</si>
  <si>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</si>
  <si>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</si>
  <si>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</si>
  <si>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</si>
  <si>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</si>
  <si>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</si>
  <si>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</si>
  <si>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</si>
  <si>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</si>
  <si>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</si>
  <si>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</si>
  <si>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</si>
  <si>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</si>
  <si>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</si>
  <si>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</si>
  <si>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</si>
  <si>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</si>
  <si>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</si>
  <si>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</si>
  <si>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</si>
  <si>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</si>
  <si>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</si>
  <si>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</si>
  <si>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</si>
  <si>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</si>
  <si>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</si>
  <si>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</si>
  <si>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</si>
  <si>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</si>
  <si>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</si>
  <si>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</si>
  <si>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</si>
  <si>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</si>
  <si>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</si>
  <si>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</si>
  <si>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</si>
  <si>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</si>
  <si>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</si>
  <si>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</si>
  <si>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</si>
  <si>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</si>
  <si>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</si>
  <si>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</si>
  <si>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</si>
  <si>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</si>
  <si>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</si>
  <si>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</si>
  <si>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</si>
  <si>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</si>
  <si>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</si>
  <si>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</si>
  <si>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</si>
  <si>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</si>
  <si>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</si>
  <si>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</si>
  <si>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</si>
  <si>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</si>
  <si>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</si>
  <si>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</si>
  <si>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</si>
  <si>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</si>
  <si>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</si>
  <si>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</si>
  <si>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</si>
  <si>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</si>
  <si>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</si>
  <si>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</si>
  <si>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</si>
  <si>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</si>
  <si>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</si>
  <si>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</si>
  <si>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</si>
  <si>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</si>
  <si>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</si>
  <si>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</si>
  <si>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</si>
  <si>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</si>
  <si>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</si>
  <si>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</si>
  <si>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</si>
  <si>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</si>
  <si>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</si>
  <si>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</si>
  <si>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</si>
  <si>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</si>
  <si>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</si>
  <si>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</si>
  <si>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</si>
  <si>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</si>
  <si>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</si>
  <si>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</si>
  <si>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</si>
  <si>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</si>
  <si>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</si>
  <si>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</si>
  <si>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</si>
  <si>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</si>
  <si>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</si>
  <si>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</si>
  <si>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</si>
  <si>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</si>
  <si>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</si>
  <si>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</si>
  <si>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</si>
  <si>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</si>
  <si>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</si>
  <si>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</si>
  <si>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</si>
  <si>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</si>
  <si>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</si>
  <si>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</si>
  <si>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</si>
  <si>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</si>
  <si>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</si>
  <si>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</si>
  <si>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</si>
  <si>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</si>
  <si>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</si>
  <si>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</si>
  <si>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</si>
  <si>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</si>
  <si>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</si>
  <si>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</si>
  <si>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</si>
  <si>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</si>
  <si>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</si>
  <si>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</si>
  <si>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</si>
  <si>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</si>
  <si>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</si>
  <si>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</si>
  <si>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</si>
  <si>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</si>
  <si>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</si>
  <si>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</si>
  <si>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</si>
  <si>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</si>
  <si>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</si>
  <si>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</si>
  <si>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</si>
  <si>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</si>
  <si>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</si>
  <si>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</si>
  <si>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</si>
  <si>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</si>
  <si>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</si>
  <si>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</si>
  <si>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</si>
  <si>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</si>
  <si>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</si>
  <si>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</si>
  <si>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</si>
  <si>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</si>
  <si>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</si>
  <si>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</si>
  <si>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</si>
  <si>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</si>
  <si>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</si>
  <si>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</si>
  <si>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</si>
  <si>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</si>
  <si>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</si>
  <si>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</si>
  <si>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</si>
  <si>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</si>
  <si>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</si>
  <si>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</si>
  <si>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</si>
  <si>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</si>
  <si>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</si>
  <si>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</si>
  <si>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</si>
  <si>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</si>
  <si>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</si>
  <si>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</si>
  <si>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</si>
  <si>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</si>
  <si>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</si>
  <si>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</si>
  <si>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</si>
  <si>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</si>
  <si>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</si>
  <si>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</si>
  <si>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</si>
  <si>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</si>
  <si>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</si>
  <si>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</si>
  <si>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</si>
  <si>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</si>
  <si>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</si>
  <si>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</si>
  <si>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</si>
  <si>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</si>
  <si>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</si>
  <si>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</si>
  <si>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</si>
  <si>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</si>
  <si>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</si>
  <si>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</si>
  <si>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</si>
  <si>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</si>
  <si>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</si>
  <si>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</si>
  <si>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</si>
  <si>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</si>
  <si>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</si>
  <si>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</si>
  <si>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</si>
  <si>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</si>
  <si>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</si>
  <si>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</si>
  <si>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</si>
  <si>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</si>
  <si>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</si>
  <si>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</si>
  <si>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</si>
  <si>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</si>
  <si>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</si>
  <si>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</si>
  <si>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</si>
  <si>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</si>
  <si>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</si>
  <si>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</si>
  <si>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</si>
  <si>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</si>
  <si>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</si>
  <si>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</si>
  <si>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</si>
  <si>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</si>
  <si>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</si>
  <si>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</si>
  <si>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</si>
  <si>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</si>
  <si>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</si>
  <si>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</si>
  <si>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</si>
  <si>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</si>
  <si>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</si>
  <si>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</si>
  <si>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</si>
  <si>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</si>
  <si>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</si>
  <si>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</si>
  <si>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</si>
  <si>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</si>
  <si>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</si>
  <si>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</si>
  <si>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</si>
  <si>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</si>
  <si>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</si>
  <si>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</si>
  <si>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</si>
  <si>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</si>
  <si>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</si>
  <si>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</si>
  <si>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</si>
  <si>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</si>
  <si>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</si>
  <si>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</si>
  <si>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</si>
  <si>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</si>
  <si>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</si>
  <si>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</si>
  <si>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</si>
  <si>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</si>
  <si>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</si>
  <si>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</si>
  <si>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</si>
  <si>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</si>
  <si>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</si>
  <si>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</si>
  <si>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</si>
  <si>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</si>
  <si>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</si>
  <si>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</si>
  <si>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</si>
  <si>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</si>
  <si>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</si>
  <si>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</si>
  <si>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</si>
  <si>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</si>
  <si>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</si>
  <si>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</si>
  <si>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</si>
  <si>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</si>
  <si>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</si>
  <si>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</si>
  <si>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</si>
  <si>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</si>
  <si>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</si>
  <si>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</si>
  <si>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</si>
  <si>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</si>
  <si>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</si>
  <si>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</si>
  <si>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</si>
  <si>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</si>
  <si>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</si>
  <si>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</si>
  <si>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</si>
  <si>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</si>
  <si>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</si>
  <si>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</si>
  <si>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</si>
  <si>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</si>
  <si>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</si>
  <si>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</si>
  <si>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</si>
  <si>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</si>
  <si>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</si>
  <si>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</si>
  <si>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</si>
  <si>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</si>
  <si>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</si>
  <si>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</si>
  <si>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</si>
  <si>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</si>
  <si>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</si>
  <si>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</si>
  <si>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</si>
  <si>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</si>
  <si>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</si>
  <si>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</si>
  <si>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</si>
  <si>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</si>
  <si>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</si>
  <si>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</si>
  <si>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</si>
  <si>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</si>
  <si>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</si>
  <si>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</si>
  <si>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</si>
  <si>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</si>
  <si>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</si>
  <si>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</si>
  <si>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</si>
  <si>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</si>
  <si>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</si>
  <si>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</si>
  <si>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</si>
  <si>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</si>
  <si>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</si>
  <si>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</si>
  <si>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</si>
  <si>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</si>
  <si>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</si>
  <si>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</si>
  <si>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</si>
  <si>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</si>
  <si>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</si>
  <si>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</si>
  <si>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</si>
  <si>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</si>
  <si>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</si>
  <si>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</si>
  <si>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</si>
  <si>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</si>
  <si>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</si>
  <si>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</si>
  <si>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</si>
  <si>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</si>
  <si>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</si>
  <si>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</si>
  <si>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</si>
  <si>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</si>
  <si>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</si>
  <si>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</si>
  <si>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</si>
  <si>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</si>
  <si>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</si>
  <si>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</si>
  <si>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</si>
  <si>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</si>
  <si>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</si>
  <si>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</si>
  <si>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</si>
  <si>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</si>
  <si>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</si>
  <si>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</si>
  <si>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</si>
  <si>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</si>
  <si>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</si>
  <si>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</si>
  <si>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</si>
  <si>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</si>
  <si>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</si>
  <si>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</si>
  <si>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</si>
  <si>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</si>
  <si>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</si>
  <si>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</si>
  <si>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</si>
  <si>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</si>
  <si>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</si>
  <si>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</si>
  <si>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</si>
  <si>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</si>
  <si>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</si>
  <si>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</si>
  <si>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</si>
  <si>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</si>
  <si>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</si>
  <si>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</si>
  <si>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</si>
  <si>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</si>
  <si>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</si>
  <si>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</si>
  <si>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</si>
  <si>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</si>
  <si>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</si>
  <si>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</si>
  <si>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</si>
  <si>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</si>
  <si>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</si>
  <si>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</si>
  <si>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</si>
  <si>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</si>
  <si>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</si>
  <si>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</si>
  <si>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</si>
  <si>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</si>
  <si>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</si>
  <si>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</si>
  <si>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</si>
  <si>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</si>
  <si>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</si>
  <si>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</si>
  <si>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</si>
  <si>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</si>
  <si>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</si>
  <si>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</si>
  <si>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</si>
  <si>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</si>
  <si>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</si>
  <si>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</si>
  <si>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</si>
  <si>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</si>
  <si>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</si>
  <si>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</si>
  <si>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</si>
  <si>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</si>
  <si>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</si>
  <si>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</si>
  <si>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</si>
  <si>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</si>
  <si>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</si>
  <si>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</si>
  <si>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</si>
  <si>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</si>
  <si>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</si>
  <si>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</si>
  <si>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</si>
  <si>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</si>
  <si>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</si>
  <si>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</si>
  <si>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</si>
  <si>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</si>
  <si>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</si>
  <si>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</si>
  <si>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</si>
  <si>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</si>
  <si>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</si>
  <si>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</si>
  <si>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</si>
  <si>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</si>
  <si>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</si>
  <si>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</si>
  <si>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</si>
  <si>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</si>
  <si>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</si>
  <si>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</si>
  <si>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</si>
  <si>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</si>
  <si>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</si>
  <si>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</si>
  <si>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</si>
  <si>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</si>
  <si>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</si>
  <si>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</si>
  <si>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</si>
  <si>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</si>
  <si>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</si>
  <si>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</si>
  <si>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</si>
  <si>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</si>
  <si>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</si>
  <si>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</si>
  <si>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</si>
  <si>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</si>
  <si>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</si>
  <si>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</si>
  <si>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</si>
  <si>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</si>
  <si>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</si>
  <si>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</si>
  <si>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</si>
  <si>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</si>
  <si>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</si>
  <si>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</si>
  <si>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</si>
  <si>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</si>
  <si>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</si>
  <si>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</si>
  <si>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</si>
  <si>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</si>
  <si>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</si>
  <si>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</si>
  <si>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</si>
  <si>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</si>
  <si>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</si>
  <si>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</si>
  <si>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</si>
  <si>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</si>
  <si>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</si>
  <si>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</si>
  <si>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</si>
  <si>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</si>
  <si>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</si>
  <si>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</si>
  <si>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</si>
  <si>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</si>
  <si>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</si>
  <si>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</si>
  <si>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</si>
  <si>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</si>
  <si>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</si>
  <si>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</si>
  <si>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</si>
  <si>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</si>
  <si>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</si>
  <si>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</si>
  <si>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</si>
  <si>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</si>
  <si>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</si>
  <si>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</si>
  <si>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</si>
  <si>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</si>
  <si>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</si>
  <si>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</si>
  <si>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</si>
  <si>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</si>
  <si>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</si>
  <si>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</si>
  <si>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</si>
  <si>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</si>
  <si>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</si>
  <si>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</si>
  <si>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</si>
  <si>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</si>
  <si>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</si>
  <si>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</si>
  <si>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</si>
  <si>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</si>
  <si>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</si>
  <si>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</si>
  <si>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</si>
  <si>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</si>
  <si>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</si>
  <si>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</si>
  <si>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</si>
  <si>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</si>
  <si>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</si>
  <si>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</si>
  <si>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</si>
  <si>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</si>
  <si>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</si>
  <si>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</si>
  <si>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</si>
  <si>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</si>
  <si>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</si>
  <si>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</si>
  <si>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</si>
  <si>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</si>
  <si>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</si>
  <si>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</si>
  <si>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</si>
  <si>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</si>
  <si>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</si>
  <si>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</si>
  <si>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</si>
  <si>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</si>
  <si>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</si>
  <si>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</si>
  <si>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</si>
  <si>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</si>
  <si>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</si>
  <si>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</si>
  <si>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</si>
  <si>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</si>
  <si>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</si>
  <si>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</si>
  <si>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</si>
  <si>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</si>
  <si>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</si>
  <si>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</si>
  <si>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</si>
  <si>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</si>
  <si>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</si>
  <si>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</si>
  <si>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</si>
  <si>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</si>
  <si>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</si>
  <si>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</si>
  <si>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</si>
  <si>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</si>
  <si>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</si>
  <si>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</si>
  <si>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</si>
  <si>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</si>
  <si>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</si>
  <si>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</si>
  <si>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</si>
  <si>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</si>
  <si>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</si>
  <si>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</si>
  <si>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</si>
  <si>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</si>
  <si>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</si>
  <si>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</si>
  <si>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</si>
  <si>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</si>
  <si>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</si>
  <si>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</si>
  <si>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</si>
  <si>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</si>
  <si>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</si>
  <si>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</si>
  <si>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</si>
  <si>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</si>
  <si>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</si>
  <si>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</si>
  <si>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</si>
  <si>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</si>
  <si>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</si>
  <si>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</si>
  <si>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</si>
  <si>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</si>
  <si>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</si>
  <si>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</si>
  <si>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</si>
  <si>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</si>
  <si>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</si>
  <si>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</si>
  <si>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</si>
  <si>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</si>
  <si>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</si>
  <si>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</si>
  <si>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</si>
  <si>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</si>
  <si>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</si>
  <si>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</si>
  <si>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</si>
  <si>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</si>
  <si>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</si>
  <si>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</si>
  <si>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</si>
  <si>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</si>
  <si>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</si>
  <si>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</si>
  <si>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</si>
  <si>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</si>
  <si>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</si>
  <si>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</si>
  <si>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</si>
  <si>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</si>
  <si>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</si>
  <si>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</si>
  <si>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</si>
  <si>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</si>
  <si>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</si>
  <si>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</si>
  <si>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</si>
  <si>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</si>
  <si>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</si>
  <si>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</si>
  <si>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</si>
  <si>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</si>
  <si>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</si>
  <si>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</si>
  <si>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</si>
  <si>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</si>
  <si>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</si>
  <si>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</si>
  <si>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</si>
  <si>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</si>
  <si>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</si>
  <si>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</si>
  <si>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</si>
  <si>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</si>
  <si>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</si>
  <si>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</si>
  <si>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</si>
  <si>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</si>
  <si>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</si>
  <si>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</si>
  <si>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</si>
  <si>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</si>
  <si>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</si>
  <si>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</si>
  <si>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</si>
  <si>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</si>
  <si>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</si>
  <si>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</si>
  <si>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</si>
  <si>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</si>
  <si>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</si>
  <si>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</si>
  <si>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</si>
  <si>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</si>
  <si>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</si>
  <si>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</si>
  <si>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</si>
  <si>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</si>
  <si>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</si>
  <si>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</si>
  <si>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</si>
  <si>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</si>
  <si>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</si>
  <si>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</si>
  <si>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</si>
  <si>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</si>
  <si>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</si>
  <si>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</si>
  <si>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</si>
  <si>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</si>
  <si>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</si>
  <si>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</si>
  <si>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</si>
  <si>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</si>
  <si>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</si>
  <si>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</si>
  <si>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</si>
  <si>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</si>
  <si>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</si>
  <si>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</si>
  <si>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</si>
  <si>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</si>
  <si>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</si>
  <si>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</si>
  <si>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</si>
  <si>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</si>
  <si>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</si>
  <si>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</si>
  <si>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</si>
  <si>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</si>
  <si>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</si>
  <si>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</si>
  <si>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</si>
  <si>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</si>
  <si>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</si>
  <si>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</si>
  <si>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</si>
  <si>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</si>
  <si>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</si>
  <si>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</si>
  <si>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</si>
  <si>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</si>
  <si>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</si>
  <si>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</si>
  <si>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</si>
  <si>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</si>
  <si>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</si>
  <si>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</si>
  <si>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</si>
  <si>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</si>
  <si>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</si>
  <si>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</si>
  <si>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</si>
  <si>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</si>
  <si>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</si>
  <si>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</si>
  <si>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</si>
  <si>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</si>
  <si>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</si>
  <si>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</si>
  <si>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</si>
  <si>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</si>
  <si>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</si>
  <si>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</si>
  <si>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</si>
  <si>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</si>
  <si>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</si>
  <si>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</si>
  <si>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</si>
  <si>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</si>
  <si>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</si>
  <si>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</si>
  <si>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</si>
  <si>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</si>
  <si>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</si>
  <si>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</si>
  <si>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</si>
  <si>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</si>
  <si>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</si>
  <si>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</si>
  <si>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</si>
  <si>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</si>
  <si>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</si>
  <si>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</si>
  <si>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</si>
  <si>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</si>
  <si>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</si>
  <si>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</si>
  <si>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</si>
  <si>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</si>
  <si>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</si>
  <si>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</si>
  <si>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</si>
  <si>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</si>
  <si>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</si>
  <si>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</si>
  <si>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</si>
  <si>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</si>
  <si>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</si>
  <si>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</si>
  <si>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</si>
  <si>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</si>
  <si>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</si>
  <si>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</si>
  <si>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</si>
  <si>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</si>
  <si>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</si>
  <si>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</si>
  <si>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</si>
  <si>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</si>
  <si>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</si>
  <si>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</si>
  <si>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</si>
  <si>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</si>
  <si>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</si>
  <si>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</si>
  <si>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</si>
  <si>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</si>
  <si>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</si>
  <si>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</si>
  <si>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</si>
  <si>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</si>
  <si>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</si>
  <si>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</si>
  <si>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</si>
  <si>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</si>
  <si>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</si>
  <si>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</si>
  <si>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</si>
  <si>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</si>
  <si>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</si>
  <si>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</si>
  <si>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</si>
  <si>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</si>
  <si>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</si>
  <si>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</si>
  <si>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</si>
  <si>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</si>
  <si>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</si>
  <si>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</si>
  <si>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</si>
  <si>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</si>
  <si>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</si>
  <si>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</si>
  <si>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</si>
  <si>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</si>
  <si>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</si>
  <si>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</si>
  <si>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</si>
  <si>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</si>
  <si>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</si>
  <si>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</si>
  <si>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</si>
  <si>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</si>
  <si>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</si>
  <si>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</si>
  <si>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</si>
  <si>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</si>
  <si>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</si>
  <si>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</si>
  <si>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</si>
  <si>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</si>
  <si>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</si>
  <si>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</si>
  <si>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</si>
  <si>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</si>
  <si>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</si>
  <si>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</si>
  <si>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</si>
  <si>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</si>
  <si>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</si>
  <si>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</si>
  <si>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</si>
  <si>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</si>
  <si>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</si>
  <si>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</si>
  <si>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</si>
  <si>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</si>
  <si>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</si>
  <si>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</si>
  <si>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</si>
  <si>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</si>
  <si>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</si>
  <si>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</si>
  <si>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</si>
  <si>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</si>
  <si>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</si>
  <si>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</si>
  <si>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</si>
  <si>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</si>
  <si>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</si>
  <si>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</si>
  <si>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</si>
  <si>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</si>
  <si>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</si>
  <si>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</si>
  <si>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</si>
  <si>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</si>
  <si>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</si>
  <si>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</si>
  <si>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</si>
  <si>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</si>
  <si>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</si>
  <si>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</si>
  <si>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</si>
  <si>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</si>
  <si>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</si>
  <si>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</si>
  <si>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</si>
  <si>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</si>
  <si>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</si>
  <si>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</si>
  <si>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</si>
  <si>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</si>
  <si>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</si>
  <si>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</si>
  <si>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</si>
  <si>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</si>
  <si>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</si>
  <si>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</si>
  <si>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</si>
  <si>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</si>
  <si>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</si>
  <si>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</si>
  <si>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</si>
  <si>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</si>
  <si>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</si>
  <si>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</si>
  <si>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</si>
  <si>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</si>
  <si>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</si>
  <si>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</si>
  <si>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</si>
  <si>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</si>
  <si>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</si>
  <si>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</si>
  <si>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</si>
  <si>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</si>
  <si>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</si>
  <si>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</si>
  <si>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</si>
  <si>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</si>
  <si>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</si>
  <si>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</si>
  <si>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</si>
  <si>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</si>
  <si>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</si>
  <si>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</si>
  <si>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</si>
  <si>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</si>
  <si>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</si>
  <si>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</si>
  <si>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</si>
  <si>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</si>
  <si>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</si>
  <si>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</si>
  <si>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</si>
  <si>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</si>
  <si>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</si>
  <si>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</si>
  <si>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</si>
  <si>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</si>
  <si>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</si>
  <si>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</si>
  <si>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</si>
  <si>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</si>
  <si>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</si>
  <si>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</si>
  <si>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</si>
  <si>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</si>
  <si>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</si>
  <si>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</si>
  <si>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</si>
  <si>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</si>
  <si>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</si>
  <si>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</si>
  <si>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</si>
  <si>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</si>
  <si>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</si>
  <si>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</si>
  <si>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</si>
  <si>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</si>
  <si>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</si>
  <si>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</si>
  <si>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</si>
  <si>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</si>
  <si>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</si>
  <si>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</si>
  <si>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</si>
  <si>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</si>
  <si>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</si>
  <si>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</si>
  <si>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</si>
  <si>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</si>
  <si>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</si>
  <si>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</si>
  <si>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</si>
  <si>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</si>
  <si>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</si>
  <si>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</si>
  <si>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</si>
  <si>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</si>
  <si>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</si>
  <si>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</si>
  <si>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</si>
  <si>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</si>
  <si>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</si>
  <si>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</si>
  <si>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</si>
  <si>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</si>
  <si>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</si>
  <si>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</si>
  <si>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</si>
  <si>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</si>
  <si>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</si>
  <si>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</si>
  <si>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</si>
  <si>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</si>
  <si>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</si>
  <si>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</si>
  <si>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</si>
  <si>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</si>
  <si>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</si>
  <si>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</si>
  <si>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</si>
  <si>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</si>
  <si>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</si>
  <si>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</si>
  <si>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</si>
  <si>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</si>
  <si>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</si>
  <si>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</si>
  <si>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</si>
  <si>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</si>
  <si>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</si>
  <si>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</si>
  <si>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</si>
  <si>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</si>
  <si>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</si>
  <si>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</si>
  <si>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</si>
  <si>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</si>
  <si>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</si>
  <si>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</si>
  <si>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</si>
  <si>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</si>
  <si>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</si>
  <si>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</si>
  <si>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</si>
  <si>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</si>
  <si>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</si>
  <si>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</si>
  <si>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</si>
  <si>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</si>
  <si>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</si>
  <si>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</si>
  <si>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</si>
  <si>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</si>
  <si>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</si>
  <si>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</si>
  <si>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</si>
  <si>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</si>
  <si>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</si>
  <si>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</si>
  <si>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</si>
  <si>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</si>
  <si>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</si>
  <si>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</si>
  <si>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</si>
  <si>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</si>
  <si>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</si>
  <si>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</si>
  <si>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</si>
  <si>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</si>
  <si>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</si>
  <si>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</si>
  <si>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</si>
  <si>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</si>
  <si>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</si>
  <si>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</si>
  <si>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</si>
  <si>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</si>
  <si>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</si>
  <si>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</si>
  <si>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</si>
  <si>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</si>
  <si>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</si>
  <si>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</si>
  <si>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</si>
  <si>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</si>
  <si>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</si>
  <si>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</si>
  <si>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</si>
  <si>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</si>
  <si>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</si>
  <si>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</si>
  <si>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</si>
  <si>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</si>
  <si>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</si>
  <si>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</si>
  <si>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</si>
  <si>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</si>
  <si>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</si>
  <si>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</si>
  <si>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</si>
  <si>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</si>
  <si>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</si>
  <si>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</si>
  <si>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</si>
  <si>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</si>
  <si>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</si>
  <si>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</si>
  <si>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</si>
  <si>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</si>
  <si>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</si>
  <si>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</si>
  <si>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</si>
  <si>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</si>
  <si>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</si>
  <si>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</si>
  <si>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</si>
  <si>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</si>
  <si>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</si>
  <si>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</si>
  <si>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</si>
  <si>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</si>
  <si>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</si>
  <si>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</si>
  <si>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</si>
  <si>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</si>
  <si>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</si>
  <si>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</si>
  <si>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</si>
  <si>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</si>
  <si>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</si>
  <si>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</si>
  <si>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</si>
  <si>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</si>
  <si>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</si>
  <si>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</si>
  <si>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</si>
  <si>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</si>
  <si>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</si>
  <si>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</si>
  <si>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</si>
  <si>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</si>
  <si>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</si>
  <si>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</si>
  <si>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</si>
  <si>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</si>
  <si>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</si>
  <si>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</si>
  <si>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</si>
  <si>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</si>
  <si>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</si>
  <si>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</si>
  <si>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</si>
  <si>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</si>
  <si>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</si>
  <si>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</si>
  <si>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</si>
  <si>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</si>
  <si>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</si>
  <si>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</si>
  <si>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</si>
  <si>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</si>
  <si>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</si>
  <si>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</si>
  <si>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</si>
  <si>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</si>
  <si>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</si>
  <si>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</si>
  <si>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</si>
  <si>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</si>
  <si>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</si>
  <si>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</si>
  <si>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</si>
  <si>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</si>
  <si>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</si>
  <si>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</si>
  <si>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</si>
  <si>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</si>
  <si>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</si>
  <si>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</si>
  <si>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</si>
  <si>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</si>
  <si>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</si>
  <si>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</si>
  <si>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</si>
  <si>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</si>
  <si>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</si>
  <si>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</si>
  <si>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</si>
  <si>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</si>
  <si>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</si>
  <si>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</si>
  <si>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</si>
  <si>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</si>
  <si>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</si>
  <si>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</si>
  <si>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</si>
  <si>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</si>
  <si>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</si>
  <si>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</si>
  <si>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</si>
  <si>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</si>
  <si>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</si>
  <si>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</si>
  <si>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</si>
  <si>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</si>
  <si>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</si>
  <si>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</si>
  <si>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</si>
  <si>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</si>
  <si>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</si>
  <si>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</si>
  <si>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</si>
  <si>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</si>
  <si>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</si>
  <si>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</si>
  <si>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</si>
  <si>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</si>
  <si>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</si>
  <si>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</si>
  <si>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</si>
  <si>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</si>
  <si>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</si>
  <si>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</si>
  <si>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</si>
  <si>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</si>
  <si>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</si>
  <si>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</si>
  <si>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</si>
  <si>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</si>
  <si>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</si>
  <si>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</si>
  <si>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</si>
  <si>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</si>
  <si>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</si>
  <si>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</si>
  <si>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</si>
  <si>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</si>
  <si>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</si>
  <si>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</si>
  <si>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</si>
  <si>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</si>
  <si>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</si>
  <si>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</si>
  <si>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</si>
  <si>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</si>
  <si>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</si>
  <si>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</si>
  <si>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</si>
  <si>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</si>
  <si>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</si>
  <si>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</si>
  <si>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</si>
  <si>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</si>
  <si>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</si>
  <si>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</si>
  <si>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</si>
  <si>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</si>
  <si>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</si>
  <si>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</si>
  <si>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</si>
  <si>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</si>
  <si>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</si>
  <si>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</si>
  <si>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</si>
  <si>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</si>
  <si>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</si>
  <si>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</si>
  <si>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</si>
  <si>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</si>
  <si>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</si>
  <si>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</si>
  <si>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</si>
  <si>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</si>
  <si>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</si>
  <si>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</si>
  <si>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</si>
  <si>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</si>
  <si>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</si>
  <si>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</si>
  <si>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</si>
  <si>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</si>
  <si>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</si>
  <si>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</si>
  <si>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</si>
  <si>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</si>
  <si>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</si>
  <si>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</si>
  <si>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</si>
  <si>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</si>
  <si>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</si>
  <si>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</si>
  <si>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</si>
  <si>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</si>
  <si>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</si>
  <si>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</si>
  <si>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</si>
  <si>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</si>
  <si>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</si>
  <si>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</si>
  <si>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</si>
  <si>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</si>
  <si>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</si>
  <si>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</si>
  <si>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</si>
  <si>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</si>
  <si>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</si>
  <si>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</si>
  <si>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</si>
  <si>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</si>
  <si>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</si>
  <si>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</si>
  <si>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</si>
  <si>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</si>
  <si>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</si>
  <si>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</si>
  <si>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</si>
  <si>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</si>
  <si>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</si>
  <si>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</si>
  <si>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</si>
  <si>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</si>
  <si>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</si>
  <si>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</si>
  <si>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</si>
  <si>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</si>
  <si>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</si>
  <si>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</si>
  <si>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</si>
  <si>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</si>
  <si>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</si>
  <si>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</si>
  <si>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</si>
  <si>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</si>
  <si>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</si>
  <si>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</si>
  <si>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</si>
  <si>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</si>
  <si>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</si>
  <si>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</si>
  <si>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</si>
  <si>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</si>
  <si>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</si>
  <si>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</si>
  <si>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</si>
  <si>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</si>
  <si>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</si>
  <si>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</si>
  <si>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</si>
  <si>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</si>
  <si>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</si>
  <si>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</si>
  <si>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</si>
  <si>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</si>
  <si>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</si>
  <si>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</si>
  <si>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</si>
  <si>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</si>
  <si>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</si>
  <si>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</si>
  <si>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</si>
  <si>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</si>
  <si>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</si>
  <si>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</si>
  <si>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</si>
  <si>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</si>
  <si>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</si>
  <si>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</si>
  <si>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</si>
  <si>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</si>
  <si>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</si>
  <si>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</si>
  <si>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</si>
  <si>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</si>
  <si>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</si>
  <si>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</si>
  <si>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</si>
  <si>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</si>
  <si>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</si>
  <si>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</si>
  <si>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</si>
  <si>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</si>
  <si>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</si>
  <si>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</si>
  <si>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</si>
  <si>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</si>
  <si>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</si>
  <si>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</si>
  <si>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</si>
  <si>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</si>
  <si>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</si>
  <si>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</si>
  <si>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</si>
  <si>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</si>
  <si>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</si>
  <si>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</si>
  <si>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</si>
  <si>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</si>
  <si>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</si>
  <si>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</si>
  <si>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</si>
  <si>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</si>
  <si>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</si>
  <si>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</si>
  <si>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</si>
  <si>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</si>
  <si>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</si>
  <si>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</si>
  <si>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</si>
  <si>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</si>
  <si>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</si>
  <si>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</si>
  <si>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</si>
  <si>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</si>
  <si>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</si>
  <si>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</si>
  <si>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</si>
  <si>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</si>
  <si>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</si>
  <si>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</si>
  <si>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</si>
  <si>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</si>
  <si>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</si>
  <si>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</si>
  <si>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</si>
  <si>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</si>
  <si>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</si>
  <si>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</si>
  <si>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</si>
  <si>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</si>
  <si>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</si>
  <si>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</si>
  <si>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</si>
  <si>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</si>
  <si>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</si>
  <si>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</si>
  <si>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</si>
  <si>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</si>
  <si>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</si>
  <si>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</si>
  <si>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</si>
  <si>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</si>
  <si>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</si>
  <si>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</si>
  <si>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</si>
  <si>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</si>
  <si>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</si>
  <si>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</si>
  <si>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</si>
  <si>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</si>
  <si>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</si>
  <si>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</si>
  <si>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</si>
  <si>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</si>
  <si>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</si>
  <si>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</si>
  <si>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</si>
  <si>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</si>
  <si>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</si>
  <si>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</si>
  <si>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</si>
  <si>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</si>
  <si>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</si>
  <si>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</si>
  <si>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</si>
  <si>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</si>
  <si>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</si>
  <si>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</si>
  <si>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</si>
  <si>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</si>
  <si>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</si>
  <si>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</si>
  <si>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</si>
  <si>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</si>
  <si>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</si>
  <si>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</si>
  <si>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</si>
  <si>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</si>
  <si>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</si>
  <si>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</si>
  <si>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</si>
  <si>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</si>
  <si>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</si>
  <si>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</si>
  <si>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</si>
  <si>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</si>
  <si>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</si>
  <si>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</si>
  <si>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</si>
  <si>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</si>
  <si>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</si>
  <si>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</si>
  <si>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</si>
  <si>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</si>
  <si>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</si>
  <si>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</si>
  <si>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</si>
  <si>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</si>
  <si>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</si>
  <si>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</si>
  <si>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</si>
  <si>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</si>
  <si>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</si>
  <si>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</si>
  <si>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</si>
  <si>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</si>
  <si>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</si>
  <si>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</si>
  <si>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</si>
  <si>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</si>
  <si>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</si>
  <si>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</si>
  <si>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</si>
  <si>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</si>
  <si>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</si>
  <si>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</si>
  <si>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</si>
  <si>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</si>
  <si>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</si>
  <si>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</si>
  <si>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</si>
  <si>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</si>
  <si>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</si>
  <si>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</si>
  <si>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</si>
  <si>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</si>
  <si>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</si>
  <si>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</si>
  <si>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</si>
  <si>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</si>
  <si>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</si>
  <si>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</si>
  <si>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</si>
  <si>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</si>
  <si>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</si>
  <si>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</si>
  <si>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</si>
  <si>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</si>
  <si>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</si>
  <si>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</si>
  <si>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</si>
  <si>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</si>
  <si>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</si>
  <si>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</si>
  <si>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</si>
  <si>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</si>
  <si>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</si>
  <si>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</si>
  <si>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</si>
  <si>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</si>
  <si>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</si>
  <si>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</si>
  <si>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</si>
  <si>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</si>
  <si>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</si>
  <si>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</si>
  <si>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</si>
  <si>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</si>
  <si>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</si>
  <si>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</si>
  <si>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</si>
  <si>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</si>
  <si>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</si>
  <si>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</si>
  <si>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</si>
  <si>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</si>
  <si>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</si>
  <si>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</si>
  <si>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</si>
  <si>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</si>
  <si>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</si>
  <si>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</si>
  <si>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</si>
  <si>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</si>
  <si>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</si>
  <si>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</si>
  <si>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</si>
  <si>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</si>
  <si>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</si>
  <si>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</si>
  <si>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</si>
  <si>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</si>
  <si>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</si>
  <si>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</si>
  <si>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</si>
  <si>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</si>
  <si>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</si>
  <si>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</si>
  <si>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</si>
  <si>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</si>
  <si>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</si>
  <si>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</si>
  <si>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</si>
  <si>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</si>
  <si>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</si>
  <si>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</si>
  <si>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</si>
  <si>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</si>
  <si>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</si>
  <si>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</si>
  <si>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</si>
  <si>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</si>
  <si>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</si>
  <si>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</si>
  <si>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</si>
  <si>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</si>
  <si>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</si>
  <si>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</si>
  <si>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</si>
  <si>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</si>
  <si>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</si>
  <si>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</si>
  <si>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</si>
  <si>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</si>
  <si>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</si>
  <si>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</si>
  <si>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</si>
  <si>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</si>
  <si>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</si>
  <si>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</si>
  <si>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</si>
  <si>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</si>
  <si>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</si>
  <si>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</si>
  <si>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</si>
  <si>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</si>
  <si>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</si>
  <si>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</si>
  <si>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</si>
  <si>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</si>
  <si>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</si>
  <si>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</si>
  <si>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</si>
  <si>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</si>
  <si>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</si>
  <si>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</si>
  <si>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</si>
  <si>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</si>
  <si>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</si>
  <si>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</si>
  <si>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</si>
  <si>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</si>
  <si>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</si>
  <si>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</si>
  <si>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</si>
  <si>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</si>
  <si>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</si>
  <si>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</si>
  <si>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</si>
  <si>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</si>
  <si>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</si>
  <si>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</si>
  <si>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</si>
  <si>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</si>
  <si>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</si>
  <si>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</si>
  <si>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</si>
  <si>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</si>
  <si>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</si>
  <si>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</si>
  <si>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</si>
  <si>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</si>
  <si>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</si>
  <si>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</si>
  <si>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</si>
  <si>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</si>
  <si>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</si>
  <si>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</si>
  <si>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</si>
  <si>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</si>
  <si>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</si>
  <si>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</si>
  <si>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</si>
  <si>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</si>
  <si>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</si>
  <si>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</si>
  <si>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</si>
  <si>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</si>
  <si>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</si>
  <si>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</si>
  <si>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</si>
  <si>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</si>
  <si>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</si>
  <si>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</si>
  <si>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</si>
  <si>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</si>
  <si>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</si>
  <si>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</si>
  <si>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</si>
  <si>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</si>
  <si>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</si>
  <si>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</si>
  <si>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</si>
  <si>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</si>
  <si>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</si>
  <si>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</si>
  <si>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</si>
  <si>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</si>
  <si>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</si>
  <si>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</si>
  <si>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</si>
  <si>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</si>
  <si>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</si>
  <si>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</si>
  <si>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</si>
  <si>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</si>
  <si>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</si>
  <si>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</si>
  <si>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</si>
  <si>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</si>
  <si>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</si>
  <si>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</si>
  <si>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</si>
  <si>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</si>
  <si>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</si>
  <si>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</si>
  <si>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</si>
  <si>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</si>
  <si>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</si>
  <si>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</si>
  <si>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</si>
  <si>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</si>
  <si>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</si>
  <si>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</si>
  <si>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</si>
  <si>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</si>
  <si>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</si>
  <si>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</si>
  <si>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</si>
  <si>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</si>
  <si>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</si>
  <si>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</si>
  <si>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</si>
  <si>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</si>
  <si>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</si>
  <si>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</si>
  <si>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</si>
  <si>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</si>
  <si>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</si>
  <si>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</si>
  <si>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</si>
  <si>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</si>
  <si>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</si>
  <si>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</si>
  <si>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</si>
  <si>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</si>
  <si>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</si>
  <si>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</si>
  <si>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</si>
  <si>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</si>
  <si>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</si>
  <si>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</si>
  <si>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</si>
  <si>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</si>
  <si>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</si>
  <si>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</si>
  <si>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</si>
  <si>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</si>
  <si>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</si>
  <si>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</si>
  <si>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</si>
  <si>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</si>
  <si>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</si>
  <si>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</si>
  <si>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</si>
  <si>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</si>
  <si>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</si>
  <si>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</si>
  <si>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</si>
  <si>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</si>
  <si>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</si>
  <si>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</si>
  <si>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</si>
  <si>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</si>
  <si>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</si>
  <si>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</si>
  <si>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</si>
  <si>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</si>
  <si>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</si>
  <si>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</si>
  <si>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</si>
  <si>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</si>
  <si>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</si>
  <si>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</si>
  <si>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</si>
  <si>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</si>
  <si>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</si>
  <si>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</si>
  <si>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</si>
  <si>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</si>
  <si>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</si>
  <si>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</si>
  <si>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</si>
  <si>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</si>
  <si>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</si>
  <si>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</si>
  <si>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</si>
  <si>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</si>
  <si>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</si>
  <si>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</si>
  <si>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</si>
  <si>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</si>
  <si>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</si>
  <si>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</si>
  <si>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</si>
  <si>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</si>
  <si>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</si>
  <si>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</si>
  <si>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</si>
  <si>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</si>
  <si>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</si>
  <si>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</si>
  <si>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</si>
  <si>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</si>
  <si>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</si>
  <si>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</si>
  <si>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</si>
  <si>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</si>
  <si>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</si>
  <si>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</si>
  <si>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</si>
  <si>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</si>
  <si>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</si>
  <si>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</si>
  <si>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</si>
  <si>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</si>
  <si>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</si>
  <si>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</si>
  <si>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</si>
  <si>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</si>
  <si>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</si>
  <si>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</si>
  <si>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</si>
  <si>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</si>
  <si>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</si>
  <si>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</si>
  <si>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</si>
  <si>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</si>
  <si>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</si>
  <si>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</si>
  <si>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</si>
  <si>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</si>
  <si>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</si>
  <si>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</si>
  <si>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</si>
  <si>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</si>
  <si>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</si>
  <si>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</si>
  <si>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</si>
  <si>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</si>
  <si>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</si>
  <si>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</si>
  <si>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</si>
  <si>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</si>
  <si>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</si>
  <si>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</si>
  <si>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</si>
  <si>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</si>
  <si>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</si>
  <si>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</si>
  <si>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</si>
  <si>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</si>
  <si>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</si>
  <si>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</si>
  <si>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</si>
  <si>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</si>
  <si>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</si>
  <si>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</si>
  <si>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</si>
  <si>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</si>
  <si>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</si>
  <si>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</si>
  <si>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</si>
  <si>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</si>
  <si>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</si>
  <si>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</si>
  <si>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</si>
  <si>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</si>
  <si>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</si>
  <si>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</si>
  <si>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</si>
  <si>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</si>
  <si>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</si>
  <si>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</si>
  <si>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</si>
  <si>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</si>
  <si>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</si>
  <si>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</si>
  <si>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</si>
  <si>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</si>
  <si>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</si>
  <si>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</si>
  <si>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</si>
  <si>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</si>
  <si>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</si>
  <si>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</si>
  <si>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</si>
  <si>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</si>
  <si>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</si>
  <si>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</si>
  <si>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</si>
  <si>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</si>
  <si>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</si>
  <si>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</si>
  <si>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</si>
  <si>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</si>
  <si>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</si>
  <si>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</si>
  <si>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</si>
  <si>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</si>
  <si>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</si>
  <si>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</si>
  <si>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</si>
  <si>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</si>
  <si>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</si>
  <si>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</si>
  <si>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</si>
  <si>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</si>
  <si>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</si>
  <si>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</si>
  <si>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</si>
  <si>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</si>
  <si>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</si>
  <si>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</si>
  <si>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</si>
  <si>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</si>
  <si>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</si>
  <si>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</si>
  <si>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</si>
  <si>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</si>
  <si>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</si>
  <si>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</si>
  <si>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</si>
  <si>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</si>
  <si>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</si>
  <si>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</si>
  <si>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</si>
  <si>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</si>
  <si>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</si>
  <si>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</si>
  <si>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</si>
  <si>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</si>
  <si>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</si>
  <si>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</si>
  <si>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</si>
  <si>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</si>
  <si>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</si>
  <si>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</si>
  <si>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</si>
  <si>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</si>
  <si>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</si>
  <si>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</si>
  <si>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</si>
  <si>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</si>
  <si>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</si>
  <si>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</si>
  <si>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</si>
  <si>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</si>
  <si>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</si>
  <si>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</si>
  <si>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</si>
  <si>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</si>
  <si>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</si>
  <si>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</si>
  <si>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</si>
  <si>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</si>
  <si>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</si>
  <si>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</si>
  <si>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</si>
  <si>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</si>
  <si>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</si>
  <si>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</si>
  <si>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</si>
  <si>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</si>
  <si>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</si>
  <si>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</si>
  <si>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</si>
  <si>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</si>
  <si>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</si>
  <si>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</si>
  <si>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</si>
  <si>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</si>
  <si>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</si>
  <si>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</si>
  <si>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</si>
  <si>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</si>
  <si>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</si>
  <si>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</si>
  <si>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</si>
  <si>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</si>
  <si>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</si>
  <si>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</si>
  <si>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</si>
  <si>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</si>
  <si>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</si>
  <si>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</si>
  <si>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</si>
  <si>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</si>
  <si>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</si>
  <si>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</si>
  <si>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</si>
  <si>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</si>
  <si>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</si>
  <si>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</si>
  <si>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</si>
  <si>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</si>
  <si>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</si>
  <si>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</si>
  <si>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</si>
  <si>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</si>
  <si>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</si>
  <si>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</si>
  <si>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</si>
  <si>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</si>
  <si>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</si>
  <si>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</si>
  <si>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</si>
  <si>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</si>
  <si>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</si>
  <si>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</si>
  <si>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</si>
  <si>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</si>
  <si>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</si>
  <si>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</si>
  <si>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</si>
  <si>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</si>
  <si>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</si>
  <si>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</si>
  <si>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</si>
  <si>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</si>
  <si>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</si>
  <si>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</si>
  <si>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</si>
  <si>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</si>
  <si>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</si>
  <si>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</si>
  <si>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</si>
  <si>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</si>
  <si>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</si>
  <si>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</si>
  <si>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</si>
  <si>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</si>
  <si>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</si>
  <si>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</si>
  <si>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</si>
  <si>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</si>
  <si>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</si>
  <si>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</si>
  <si>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</si>
  <si>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</si>
  <si>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</si>
  <si>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</si>
  <si>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</si>
  <si>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</si>
  <si>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</si>
  <si>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</si>
  <si>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</si>
  <si>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</si>
  <si>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</si>
  <si>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</si>
  <si>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</si>
  <si>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</si>
  <si>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</si>
  <si>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</si>
  <si>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</si>
  <si>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</si>
  <si>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</si>
  <si>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</si>
  <si>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</si>
  <si>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</si>
  <si>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</si>
  <si>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</si>
  <si>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</si>
  <si>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</si>
  <si>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</si>
  <si>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</si>
  <si>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</si>
  <si>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</si>
  <si>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</si>
  <si>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</si>
  <si>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</si>
  <si>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</si>
  <si>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</si>
  <si>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</si>
  <si>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</si>
  <si>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</si>
  <si>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</si>
  <si>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</si>
  <si>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</si>
  <si>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</si>
  <si>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</si>
  <si>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</si>
  <si>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</si>
  <si>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</si>
  <si>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</si>
  <si>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</si>
  <si>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</si>
  <si>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</si>
  <si>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</si>
  <si>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</si>
  <si>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</si>
  <si>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</si>
  <si>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</si>
  <si>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</si>
  <si>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</si>
  <si>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</si>
  <si>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</si>
  <si>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</si>
  <si>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</si>
  <si>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</si>
  <si>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</si>
  <si>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</si>
  <si>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</si>
  <si>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</si>
  <si>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</si>
  <si>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</si>
  <si>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</si>
  <si>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</si>
  <si>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</si>
  <si>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</si>
  <si>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</si>
  <si>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</si>
  <si>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</si>
  <si>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</si>
  <si>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</si>
  <si>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</si>
  <si>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</si>
  <si>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</si>
  <si>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</si>
  <si>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</si>
  <si>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</si>
  <si>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</si>
  <si>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</si>
  <si>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</si>
  <si>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</si>
  <si>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</si>
  <si>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</si>
  <si>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</si>
  <si>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</si>
  <si>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</si>
  <si>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</si>
  <si>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</si>
  <si>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</si>
  <si>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</si>
  <si>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</si>
  <si>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</si>
  <si>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</si>
  <si>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</si>
  <si>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</si>
  <si>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</si>
  <si>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</si>
  <si>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</si>
  <si>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</si>
  <si>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</si>
  <si>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</si>
  <si>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</si>
  <si>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</si>
  <si>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</si>
  <si>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</si>
  <si>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</si>
  <si>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</si>
  <si>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</si>
  <si>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</si>
  <si>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</si>
  <si>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</si>
  <si>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</si>
  <si>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</si>
  <si>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</si>
  <si>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</si>
  <si>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</si>
  <si>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</si>
  <si>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</si>
  <si>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</si>
  <si>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</si>
  <si>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</si>
  <si>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</si>
  <si>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</si>
  <si>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</si>
  <si>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</si>
  <si>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</si>
  <si>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</si>
  <si>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</si>
  <si>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</si>
  <si>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</si>
  <si>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</si>
  <si>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</si>
  <si>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</si>
  <si>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</si>
  <si>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</si>
  <si>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</si>
  <si>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</si>
  <si>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</si>
  <si>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</si>
  <si>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</si>
  <si>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</si>
  <si>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</si>
  <si>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</si>
  <si>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</si>
  <si>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</si>
  <si>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</si>
  <si>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</si>
  <si>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</si>
  <si>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</si>
  <si>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</si>
  <si>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</si>
  <si>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</si>
  <si>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</si>
  <si>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</si>
  <si>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</si>
  <si>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</si>
  <si>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</si>
  <si>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</si>
  <si>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</si>
  <si>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</si>
  <si>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</si>
  <si>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</si>
  <si>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</si>
  <si>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</si>
  <si>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</si>
  <si>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</si>
  <si>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</si>
  <si>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</si>
  <si>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</si>
  <si>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</si>
  <si>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</si>
  <si>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</si>
  <si>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</si>
  <si>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</si>
  <si>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</si>
  <si>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</si>
  <si>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</si>
  <si>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</si>
  <si>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</si>
  <si>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</si>
  <si>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</si>
  <si>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</si>
  <si>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</si>
  <si>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</si>
  <si>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</si>
  <si>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</si>
  <si>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</si>
  <si>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</si>
  <si>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</si>
  <si>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</si>
  <si>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</si>
  <si>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</si>
  <si>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</si>
  <si>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</si>
  <si>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</si>
  <si>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</si>
  <si>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</si>
  <si>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</si>
  <si>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</si>
  <si>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</si>
  <si>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</si>
  <si>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</si>
  <si>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</si>
  <si>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</si>
  <si>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</si>
  <si>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</si>
  <si>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</si>
  <si>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</si>
  <si>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</si>
  <si>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</si>
  <si>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</si>
  <si>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</si>
  <si>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</si>
  <si>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</si>
  <si>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</si>
  <si>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</si>
  <si>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</si>
  <si>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</si>
  <si>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</si>
  <si>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</si>
  <si>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</si>
  <si>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</si>
  <si>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</si>
  <si>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</si>
  <si>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</si>
  <si>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</si>
  <si>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</si>
  <si>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</si>
  <si>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</si>
  <si>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</si>
  <si>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</si>
  <si>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</si>
  <si>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</si>
  <si>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</si>
  <si>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</si>
  <si>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</si>
  <si>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</si>
  <si>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</si>
  <si>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</si>
  <si>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</si>
  <si>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</si>
  <si>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</si>
  <si>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</si>
  <si>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</si>
  <si>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</si>
  <si>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</si>
  <si>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</si>
  <si>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</si>
  <si>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</si>
  <si>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</si>
  <si>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</si>
  <si>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</si>
  <si>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</si>
  <si>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</si>
  <si>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</si>
  <si>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</si>
  <si>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</si>
  <si>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</si>
  <si>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</si>
  <si>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</si>
  <si>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</si>
  <si>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</si>
  <si>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</si>
  <si>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</si>
  <si>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</si>
  <si>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</si>
  <si>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</si>
  <si>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</si>
  <si>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</si>
  <si>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</si>
  <si>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</si>
  <si>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</si>
  <si>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</si>
  <si>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</si>
  <si>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</si>
  <si>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</si>
  <si>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</si>
  <si>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</si>
  <si>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</si>
  <si>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</si>
  <si>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</si>
  <si>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</si>
  <si>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</si>
  <si>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</si>
  <si>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</si>
  <si>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</si>
  <si>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</si>
  <si>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</si>
  <si>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</si>
  <si>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</si>
  <si>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</si>
  <si>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</si>
  <si>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</si>
  <si>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</si>
  <si>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</si>
  <si>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</si>
  <si>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</si>
  <si>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</si>
  <si>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</si>
  <si>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</si>
  <si>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</si>
  <si>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</si>
  <si>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</si>
  <si>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</si>
  <si>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</si>
  <si>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</si>
  <si>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</si>
  <si>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</si>
  <si>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</si>
  <si>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</si>
  <si>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</si>
  <si>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</si>
  <si>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</si>
  <si>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</si>
  <si>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</si>
  <si>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</si>
  <si>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</si>
  <si>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</si>
  <si>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</si>
  <si>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</si>
  <si>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</si>
  <si>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</si>
  <si>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</si>
  <si>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</si>
  <si>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</si>
  <si>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</si>
  <si>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</si>
  <si>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</si>
  <si>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</si>
  <si>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</si>
  <si>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</si>
  <si>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</si>
  <si>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</si>
  <si>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</si>
  <si>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</si>
  <si>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</si>
  <si>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</si>
  <si>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</si>
  <si>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</si>
  <si>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</si>
  <si>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</si>
  <si>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</si>
  <si>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</si>
  <si>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</si>
  <si>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</si>
  <si>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</si>
  <si>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</si>
  <si>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</si>
  <si>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</si>
  <si>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</si>
  <si>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</si>
  <si>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</si>
  <si>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</si>
  <si>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</si>
  <si>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</si>
  <si>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</si>
  <si>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</si>
  <si>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</si>
  <si>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</si>
  <si>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</si>
  <si>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</si>
  <si>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</si>
  <si>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</si>
  <si>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</si>
  <si>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</si>
  <si>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</si>
  <si>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</si>
  <si>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</si>
  <si>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</si>
  <si>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</si>
  <si>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</si>
  <si>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</si>
  <si>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</si>
  <si>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</si>
  <si>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</si>
  <si>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</si>
  <si>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</si>
  <si>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</si>
  <si>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</si>
  <si>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</si>
  <si>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</si>
  <si>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</si>
  <si>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</si>
  <si>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</si>
  <si>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</si>
  <si>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</si>
  <si>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</si>
  <si>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</si>
  <si>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</si>
  <si>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</si>
  <si>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</si>
  <si>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</si>
  <si>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</si>
  <si>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</si>
  <si>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</si>
  <si>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</si>
  <si>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</si>
  <si>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</si>
  <si>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</si>
  <si>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</si>
  <si>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</si>
  <si>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</si>
  <si>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</si>
  <si>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</si>
  <si>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</si>
  <si>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</si>
  <si>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</si>
  <si>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</si>
  <si>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</si>
  <si>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</si>
  <si>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</si>
  <si>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</si>
  <si>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</si>
  <si>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</si>
  <si>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</si>
  <si>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</si>
  <si>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</si>
  <si>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</si>
  <si>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</si>
  <si>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</si>
  <si>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</si>
  <si>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</si>
  <si>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</si>
  <si>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</si>
  <si>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</si>
  <si>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</si>
  <si>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</si>
  <si>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</si>
  <si>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</si>
  <si>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</si>
  <si>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</si>
  <si>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</si>
  <si>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</si>
  <si>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</si>
  <si>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</si>
  <si>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</si>
  <si>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</si>
  <si>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</si>
  <si>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</si>
  <si>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</si>
  <si>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</si>
  <si>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</si>
  <si>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</si>
  <si>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</si>
  <si>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</si>
  <si>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</si>
  <si>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</si>
  <si>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</si>
  <si>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</si>
  <si>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</si>
  <si>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</si>
  <si>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</si>
  <si>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</si>
  <si>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</si>
  <si>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</si>
  <si>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</si>
  <si>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</si>
  <si>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</si>
  <si>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</si>
  <si>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</si>
  <si>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</si>
  <si>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</si>
  <si>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</si>
  <si>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</si>
  <si>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</si>
  <si>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</si>
  <si>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</si>
  <si>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</si>
  <si>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</si>
  <si>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</si>
  <si>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</si>
  <si>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</si>
  <si>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</si>
  <si>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</si>
  <si>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</si>
  <si>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</si>
  <si>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</si>
  <si>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</si>
  <si>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</si>
  <si>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</si>
  <si>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</si>
  <si>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</si>
  <si>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</si>
  <si>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</si>
  <si>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</si>
  <si>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</si>
  <si>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</si>
  <si>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</si>
  <si>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</si>
  <si>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</si>
  <si>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</si>
  <si>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</si>
  <si>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</si>
  <si>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</si>
  <si>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</si>
  <si>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</si>
  <si>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</si>
  <si>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</si>
  <si>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</si>
  <si>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</si>
  <si>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</si>
  <si>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</si>
  <si>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</si>
  <si>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</si>
  <si>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</si>
  <si>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</si>
  <si>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</si>
  <si>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</si>
  <si>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</si>
  <si>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</si>
  <si>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</si>
  <si>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</si>
  <si>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</si>
  <si>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</si>
  <si>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</si>
  <si>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</si>
  <si>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</si>
  <si>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</si>
  <si>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</si>
  <si>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</si>
  <si>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</si>
  <si>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</si>
  <si>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</si>
  <si>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</si>
  <si>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</si>
  <si>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</si>
  <si>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</si>
  <si>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</si>
  <si>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</si>
  <si>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</si>
  <si>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</si>
  <si>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</si>
  <si>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</si>
  <si>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</si>
  <si>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</si>
  <si>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</si>
  <si>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</si>
  <si>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</si>
  <si>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</si>
  <si>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</si>
  <si>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</si>
  <si>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</si>
  <si>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</si>
  <si>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</si>
  <si>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</si>
  <si>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</si>
  <si>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</si>
  <si>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</si>
  <si>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</si>
  <si>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</si>
  <si>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</si>
  <si>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</si>
  <si>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</si>
  <si>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</si>
  <si>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</si>
  <si>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</si>
  <si>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</si>
  <si>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</si>
  <si>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</si>
  <si>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</si>
  <si>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</si>
  <si>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</si>
  <si>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</si>
  <si>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</si>
  <si>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</si>
  <si>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</si>
  <si>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</si>
  <si>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</si>
  <si>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</si>
  <si>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</si>
  <si>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</si>
  <si>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</si>
  <si>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</si>
  <si>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</si>
  <si>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</si>
  <si>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</si>
  <si>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</si>
  <si>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</si>
  <si>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</si>
  <si>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</si>
  <si>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</si>
  <si>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</si>
  <si>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</si>
  <si>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</si>
  <si>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</si>
  <si>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</si>
  <si>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</si>
  <si>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</si>
  <si>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</si>
  <si>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</si>
  <si>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</si>
  <si>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</si>
  <si>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</si>
  <si>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</si>
  <si>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</si>
  <si>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</si>
  <si>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</si>
  <si>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</si>
  <si>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</si>
  <si>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</si>
  <si>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</si>
  <si>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</si>
  <si>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</si>
  <si>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</si>
  <si>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</si>
  <si>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</si>
  <si>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</si>
  <si>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</si>
  <si>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</si>
  <si>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</si>
  <si>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</si>
  <si>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</si>
  <si>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</si>
  <si>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</si>
  <si>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</si>
  <si>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</si>
  <si>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</si>
  <si>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</si>
  <si>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</si>
  <si>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</si>
  <si>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</si>
  <si>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</si>
  <si>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</si>
  <si>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</si>
  <si>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</si>
  <si>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</si>
  <si>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</si>
  <si>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</si>
  <si>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</si>
  <si>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</si>
  <si>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</si>
  <si>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</si>
  <si>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</si>
  <si>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</si>
  <si>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</si>
  <si>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</si>
  <si>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</si>
  <si>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</si>
  <si>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</si>
  <si>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</si>
  <si>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</si>
  <si>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</si>
  <si>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</si>
  <si>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</si>
  <si>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</si>
  <si>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</si>
  <si>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</si>
  <si>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</si>
  <si>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</si>
  <si>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</si>
  <si>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</si>
  <si>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</si>
  <si>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</si>
  <si>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</si>
  <si>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</si>
  <si>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</si>
  <si>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</si>
  <si>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</si>
  <si>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</si>
  <si>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</si>
  <si>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</si>
  <si>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</si>
  <si>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</si>
  <si>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</si>
  <si>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</si>
  <si>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</si>
  <si>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</si>
  <si>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</si>
  <si>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</si>
  <si>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</si>
  <si>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</si>
  <si>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</si>
  <si>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</si>
  <si>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</si>
  <si>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</si>
  <si>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</si>
  <si>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</si>
  <si>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</si>
  <si>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</si>
  <si>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</si>
  <si>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</si>
  <si>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</si>
  <si>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</si>
  <si>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</si>
  <si>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</si>
  <si>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</si>
  <si>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</si>
  <si>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</si>
  <si>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</si>
  <si>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</si>
  <si>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</si>
  <si>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</si>
  <si>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</si>
  <si>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</si>
  <si>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</si>
  <si>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</si>
  <si>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</si>
  <si>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</si>
  <si>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</si>
  <si>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</si>
  <si>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</si>
  <si>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</si>
  <si>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</si>
  <si>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</si>
  <si>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</si>
  <si>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</si>
  <si>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</si>
  <si>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</si>
  <si>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</si>
  <si>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</si>
  <si>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</si>
  <si>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</si>
  <si>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</si>
  <si>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</si>
  <si>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</si>
  <si>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</si>
  <si>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</si>
  <si>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</si>
  <si>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</si>
  <si>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</si>
  <si>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</si>
  <si>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</si>
  <si>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</si>
  <si>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</si>
  <si>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</si>
  <si>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</si>
  <si>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</si>
  <si>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</si>
  <si>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</si>
  <si>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</si>
  <si>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</si>
  <si>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</si>
  <si>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</si>
  <si>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</si>
  <si>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</si>
  <si>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</si>
  <si>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</si>
  <si>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</si>
  <si>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</si>
  <si>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</si>
  <si>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</si>
  <si>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</si>
  <si>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</si>
  <si>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</si>
  <si>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</si>
  <si>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</si>
  <si>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</si>
  <si>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</si>
  <si>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</si>
  <si>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</si>
  <si>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</si>
  <si>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</si>
  <si>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</si>
  <si>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</si>
  <si>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</si>
  <si>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</si>
  <si>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</si>
  <si>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</si>
  <si>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</si>
  <si>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</si>
  <si>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</si>
  <si>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</si>
  <si>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</si>
  <si>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</si>
  <si>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</si>
  <si>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</si>
  <si>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</si>
  <si>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</si>
  <si>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</si>
  <si>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</si>
  <si>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</si>
  <si>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</si>
  <si>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</si>
  <si>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</si>
  <si>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</si>
  <si>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</si>
  <si>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</si>
  <si>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</si>
  <si>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</si>
  <si>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</si>
  <si>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</si>
  <si>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</si>
  <si>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</si>
  <si>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</si>
  <si>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</si>
  <si>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</si>
  <si>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</si>
  <si>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</si>
  <si>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</si>
  <si>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</si>
  <si>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</si>
  <si>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</si>
  <si>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</si>
  <si>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</si>
  <si>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</si>
  <si>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</si>
  <si>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</si>
  <si>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</si>
  <si>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</si>
  <si>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</si>
  <si>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</si>
  <si>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</si>
  <si>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</si>
  <si>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</si>
  <si>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</si>
  <si>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</si>
  <si>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</si>
  <si>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</si>
  <si>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</si>
  <si>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</si>
  <si>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</si>
  <si>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</si>
  <si>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</si>
  <si>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</si>
  <si>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</si>
  <si>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</si>
  <si>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</si>
  <si>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</si>
  <si>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</si>
  <si>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</si>
  <si>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</si>
  <si>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</si>
  <si>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</si>
  <si>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</si>
  <si>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</si>
  <si>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</si>
  <si>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</si>
  <si>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</si>
  <si>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</si>
  <si>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</si>
  <si>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</si>
  <si>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</si>
  <si>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</si>
  <si>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</si>
  <si>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</si>
  <si>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</si>
  <si>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</si>
  <si>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</si>
  <si>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</si>
  <si>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</si>
  <si>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</si>
  <si>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</si>
  <si>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</si>
  <si>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</si>
  <si>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</si>
  <si>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</si>
  <si>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</si>
  <si>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</si>
  <si>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</si>
  <si>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</si>
  <si>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</si>
  <si>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</si>
  <si>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</si>
  <si>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</si>
  <si>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</si>
  <si>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</si>
  <si>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</si>
  <si>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</si>
  <si>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</si>
  <si>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</si>
  <si>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</si>
  <si>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</si>
  <si>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</si>
  <si>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</si>
  <si>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</si>
  <si>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</si>
  <si>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</si>
  <si>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</si>
  <si>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</si>
  <si>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</si>
  <si>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</si>
  <si>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</si>
  <si>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</si>
  <si>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</si>
  <si>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</si>
  <si>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</si>
  <si>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</si>
  <si>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</si>
  <si>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</si>
  <si>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</si>
  <si>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</si>
  <si>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</si>
  <si>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</si>
  <si>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</si>
  <si>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</si>
  <si>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</si>
  <si>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</si>
  <si>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</si>
  <si>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</si>
  <si>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</si>
  <si>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</si>
  <si>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</si>
  <si>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</si>
  <si>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</si>
  <si>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</si>
  <si>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</si>
  <si>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</si>
  <si>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</si>
  <si>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</si>
  <si>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</si>
  <si>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</si>
  <si>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</si>
  <si>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</si>
  <si>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</si>
  <si>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</si>
  <si>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</si>
  <si>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</si>
  <si>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</si>
  <si>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</si>
  <si>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</si>
  <si>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</si>
  <si>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</si>
  <si>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</si>
  <si>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</si>
  <si>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</si>
  <si>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</si>
  <si>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</si>
  <si>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</si>
  <si>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</si>
  <si>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</si>
  <si>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</si>
  <si>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</si>
  <si>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</si>
  <si>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</si>
  <si>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</si>
  <si>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</si>
  <si>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</si>
  <si>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</si>
  <si>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</si>
  <si>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</si>
  <si>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</si>
  <si>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</si>
  <si>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</si>
  <si>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</si>
  <si>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</si>
  <si>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</si>
  <si>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</si>
  <si>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</si>
  <si>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</si>
  <si>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</si>
  <si>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</si>
  <si>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</si>
  <si>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</si>
  <si>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</si>
  <si>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</si>
  <si>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</si>
  <si>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</si>
  <si>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</si>
  <si>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</si>
  <si>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</si>
  <si>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</si>
  <si>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</si>
  <si>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</si>
  <si>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</si>
  <si>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</si>
  <si>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</si>
  <si>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</si>
  <si>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</si>
  <si>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</si>
  <si>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</si>
  <si>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</si>
  <si>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</si>
  <si>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</si>
  <si>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</si>
  <si>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</si>
  <si>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</si>
  <si>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</si>
  <si>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</si>
  <si>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</si>
  <si>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</si>
  <si>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</si>
  <si>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</si>
  <si>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</si>
  <si>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</si>
  <si>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</si>
  <si>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</si>
  <si>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</si>
  <si>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</si>
  <si>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</si>
  <si>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</si>
  <si>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</si>
  <si>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</si>
  <si>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</si>
  <si>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</si>
  <si>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</si>
  <si>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</si>
  <si>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</si>
  <si>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</si>
  <si>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</si>
  <si>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</si>
  <si>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</si>
  <si>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</si>
  <si>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</si>
  <si>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</si>
  <si>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</si>
  <si>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</si>
  <si>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</si>
  <si>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</si>
  <si>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</si>
  <si>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</si>
  <si>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</si>
  <si>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</si>
  <si>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</si>
  <si>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</si>
  <si>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</si>
  <si>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</si>
  <si>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</si>
  <si>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</si>
  <si>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</si>
  <si>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</si>
  <si>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</si>
  <si>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</si>
  <si>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</si>
  <si>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</si>
  <si>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</si>
  <si>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</si>
  <si>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</si>
  <si>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</si>
  <si>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</si>
  <si>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</si>
  <si>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</si>
  <si>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</si>
  <si>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</si>
  <si>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</si>
  <si>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</si>
  <si>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</si>
  <si>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</si>
  <si>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</si>
  <si>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</si>
  <si>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</si>
  <si>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</si>
  <si>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</si>
  <si>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</si>
  <si>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</si>
  <si>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</si>
  <si>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</si>
  <si>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</si>
  <si>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</si>
  <si>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</si>
  <si>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</si>
  <si>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</si>
  <si>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</si>
  <si>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</si>
  <si>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</si>
  <si>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</si>
  <si>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</si>
  <si>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</si>
  <si>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</si>
  <si>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</si>
  <si>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</si>
  <si>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</si>
  <si>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</si>
  <si>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</si>
  <si>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</si>
  <si>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</si>
  <si>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</si>
  <si>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</si>
  <si>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</si>
  <si>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</si>
  <si>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</si>
  <si>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</si>
  <si>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</si>
  <si>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</si>
  <si>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</si>
  <si>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</si>
  <si>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</si>
  <si>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</si>
  <si>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</si>
  <si>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</si>
  <si>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</si>
  <si>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</si>
  <si>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</si>
  <si>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</si>
  <si>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</si>
  <si>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</si>
  <si>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</si>
  <si>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</si>
  <si>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</si>
  <si>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</si>
  <si>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</si>
  <si>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</si>
  <si>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</si>
  <si>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</si>
  <si>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</si>
  <si>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</si>
  <si>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</si>
  <si>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</si>
  <si>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</si>
  <si>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</si>
  <si>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</si>
  <si>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</si>
  <si>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</si>
  <si>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</si>
  <si>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</si>
  <si>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</si>
  <si>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</si>
  <si>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</si>
  <si>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</si>
  <si>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</si>
  <si>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</si>
  <si>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</si>
  <si>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</si>
  <si>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</si>
  <si>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</si>
  <si>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</si>
  <si>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</si>
  <si>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</si>
  <si>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</si>
  <si>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</si>
  <si>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</si>
  <si>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</si>
  <si>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</si>
  <si>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</si>
  <si>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</si>
  <si>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</si>
  <si>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</si>
  <si>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</si>
  <si>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</si>
  <si>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</si>
  <si>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</si>
  <si>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</si>
  <si>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</si>
  <si>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</si>
  <si>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</si>
  <si>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</si>
  <si>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</si>
  <si>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</si>
  <si>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</si>
  <si>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</si>
  <si>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</si>
  <si>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</si>
  <si>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</si>
  <si>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</si>
  <si>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</si>
  <si>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</si>
  <si>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</si>
  <si>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</si>
  <si>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</si>
  <si>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</si>
  <si>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</si>
  <si>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</si>
  <si>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</si>
  <si>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</si>
  <si>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</si>
  <si>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</si>
  <si>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</si>
  <si>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</si>
  <si>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</si>
  <si>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</si>
  <si>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</si>
  <si>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</si>
  <si>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</si>
  <si>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</si>
  <si>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</si>
  <si>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</si>
  <si>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</si>
  <si>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</si>
  <si>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</si>
  <si>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</si>
  <si>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</si>
  <si>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</si>
  <si>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</si>
  <si>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</si>
  <si>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</si>
  <si>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</si>
  <si>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</si>
  <si>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</si>
  <si>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</si>
  <si>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</si>
  <si>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</si>
  <si>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</si>
  <si>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</si>
  <si>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</si>
  <si>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</si>
  <si>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</si>
  <si>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</si>
  <si>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</si>
  <si>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</si>
  <si>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</si>
  <si>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</si>
  <si>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</si>
  <si>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</si>
  <si>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</si>
  <si>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</si>
  <si>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</si>
  <si>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</si>
  <si>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</si>
  <si>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</si>
  <si>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</si>
  <si>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</si>
  <si>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</si>
  <si>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</si>
  <si>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</si>
  <si>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</si>
  <si>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</si>
  <si>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</si>
  <si>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</si>
  <si>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</si>
  <si>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</si>
  <si>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</si>
  <si>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</si>
  <si>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</si>
  <si>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</si>
  <si>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</si>
  <si>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</si>
  <si>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</si>
  <si>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</si>
  <si>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</si>
  <si>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</si>
  <si>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</si>
  <si>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</si>
  <si>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</si>
  <si>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</si>
  <si>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</si>
  <si>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</si>
  <si>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</si>
  <si>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</si>
  <si>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</si>
  <si>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</si>
  <si>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</si>
  <si>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</si>
  <si>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</si>
  <si>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</si>
  <si>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</si>
  <si>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</si>
  <si>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</si>
  <si>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</si>
  <si>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</si>
  <si>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</si>
  <si>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</si>
  <si>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</si>
  <si>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</si>
  <si>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</si>
  <si>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</si>
  <si>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</si>
  <si>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</si>
  <si>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</si>
  <si>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</si>
  <si>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</si>
  <si>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</si>
  <si>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</si>
  <si>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</si>
  <si>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</si>
  <si>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</si>
  <si>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</si>
  <si>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</si>
  <si>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</si>
  <si>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</si>
  <si>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</si>
  <si>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</si>
  <si>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</si>
  <si>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</si>
  <si>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</si>
  <si>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</si>
  <si>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</si>
  <si>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</si>
  <si>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</si>
  <si>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</si>
  <si>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</si>
  <si>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</si>
  <si>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</si>
  <si>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</si>
  <si>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</si>
  <si>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</si>
  <si>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</si>
  <si>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</si>
  <si>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</si>
  <si>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</si>
  <si>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</si>
  <si>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</si>
  <si>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</si>
  <si>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</si>
  <si>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</si>
  <si>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</si>
  <si>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</si>
  <si>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</si>
  <si>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</si>
  <si>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</si>
  <si>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</si>
  <si>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</si>
  <si>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</si>
  <si>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</si>
  <si>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</si>
  <si>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</si>
  <si>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</si>
  <si>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</si>
  <si>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</si>
  <si>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</si>
  <si>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</si>
  <si>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</si>
  <si>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</si>
  <si>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</si>
  <si>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</si>
  <si>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</si>
  <si>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</si>
  <si>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</si>
  <si>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</si>
  <si>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</si>
  <si>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</si>
  <si>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</si>
  <si>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</si>
  <si>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</si>
  <si>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</si>
  <si>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</si>
  <si>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</si>
  <si>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</si>
  <si>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</si>
  <si>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</si>
  <si>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</si>
  <si>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</si>
  <si>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</si>
  <si>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</si>
  <si>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</si>
  <si>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</si>
  <si>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</si>
  <si>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</si>
  <si>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</si>
  <si>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</si>
  <si>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</si>
  <si>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</si>
  <si>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</si>
  <si>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</si>
  <si>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</si>
  <si>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</si>
  <si>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</si>
  <si>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</si>
  <si>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</si>
  <si>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</si>
  <si>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</si>
  <si>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</si>
  <si>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</si>
  <si>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</si>
  <si>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</si>
  <si>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</si>
  <si>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</si>
  <si>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</si>
  <si>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</si>
  <si>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</si>
  <si>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</si>
  <si>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</si>
  <si>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</si>
  <si>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</si>
  <si>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</si>
  <si>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</si>
  <si>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</si>
  <si>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</si>
  <si>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</si>
  <si>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</si>
  <si>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</si>
  <si>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</si>
  <si>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</si>
  <si>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</si>
  <si>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</si>
  <si>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</si>
  <si>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</si>
  <si>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</si>
  <si>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</si>
  <si>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</si>
  <si>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</si>
  <si>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</si>
  <si>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</si>
  <si>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</si>
  <si>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</si>
  <si>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</si>
  <si>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</si>
  <si>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</si>
  <si>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</si>
  <si>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</si>
  <si>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</si>
  <si>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</si>
  <si>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</si>
  <si>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</si>
  <si>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</si>
  <si>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</si>
  <si>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</si>
  <si>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</si>
  <si>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</si>
  <si>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</si>
  <si>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</si>
  <si>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</si>
  <si>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</si>
  <si>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</si>
  <si>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</si>
  <si>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</si>
  <si>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</si>
  <si>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</si>
  <si>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</si>
  <si>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</si>
  <si>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</si>
  <si>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</si>
  <si>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</si>
  <si>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</si>
  <si>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</si>
  <si>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</si>
  <si>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</si>
  <si>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</si>
  <si>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</si>
  <si>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</si>
  <si>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</si>
  <si>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</si>
  <si>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</si>
  <si>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</si>
  <si>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</si>
  <si>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</si>
  <si>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</si>
  <si>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</si>
  <si>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</si>
  <si>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</si>
  <si>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</si>
  <si>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</si>
  <si>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</si>
  <si>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</si>
  <si>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</si>
  <si>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</si>
  <si>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</si>
  <si>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</si>
  <si>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</si>
  <si>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</si>
  <si>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</si>
  <si>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</si>
  <si>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</si>
  <si>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</si>
  <si>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</si>
  <si>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</si>
  <si>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</si>
  <si>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</si>
  <si>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</si>
  <si>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</si>
  <si>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</si>
  <si>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</si>
  <si>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</si>
  <si>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</si>
  <si>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</si>
  <si>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</si>
  <si>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</si>
  <si>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</si>
  <si>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</si>
  <si>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</si>
  <si>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</si>
  <si>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</si>
  <si>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</si>
  <si>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</si>
  <si>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</si>
  <si>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</si>
  <si>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</si>
  <si>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</si>
  <si>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</si>
  <si>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</si>
  <si>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</si>
  <si>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</si>
  <si>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</si>
  <si>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</si>
  <si>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</si>
  <si>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</si>
  <si>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</si>
  <si>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</si>
  <si>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</si>
  <si>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</si>
  <si>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</si>
  <si>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</si>
  <si>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</si>
  <si>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</si>
  <si>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</si>
  <si>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</si>
  <si>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</si>
  <si>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</si>
  <si>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</si>
  <si>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</si>
  <si>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</si>
  <si>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</si>
  <si>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</si>
  <si>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</si>
  <si>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</si>
  <si>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</si>
  <si>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</si>
  <si>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</si>
  <si>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</si>
  <si>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</si>
  <si>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</si>
  <si>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</si>
  <si>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</si>
  <si>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</si>
  <si>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</si>
  <si>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</si>
  <si>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</si>
  <si>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</si>
  <si>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</si>
  <si>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</si>
  <si>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</si>
  <si>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</si>
  <si>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</si>
  <si>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</si>
  <si>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</si>
  <si>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</si>
  <si>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</si>
  <si>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</si>
  <si>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</si>
  <si>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</si>
  <si>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</si>
  <si>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</si>
  <si>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</si>
  <si>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</si>
  <si>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</si>
  <si>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</si>
  <si>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</si>
  <si>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</si>
  <si>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</si>
  <si>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</si>
  <si>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</si>
  <si>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</si>
  <si>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</si>
  <si>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</si>
  <si>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</si>
  <si>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</si>
  <si>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</si>
  <si>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</si>
  <si>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</si>
  <si>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</si>
  <si>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</si>
  <si>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</si>
  <si>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</si>
  <si>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</si>
  <si>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</si>
  <si>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</si>
  <si>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</si>
  <si>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</si>
  <si>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</si>
  <si>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</si>
  <si>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</si>
  <si>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</si>
  <si>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</si>
  <si>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</si>
  <si>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</si>
  <si>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</si>
  <si>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</si>
  <si>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</si>
  <si>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</si>
  <si>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</si>
  <si>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</si>
  <si>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</si>
  <si>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</si>
  <si>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</si>
  <si>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</si>
  <si>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</si>
  <si>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</si>
  <si>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</si>
  <si>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</si>
  <si>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</si>
  <si>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</si>
  <si>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</si>
  <si>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</si>
  <si>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</si>
  <si>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</si>
  <si>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</si>
  <si>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</si>
  <si>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</si>
  <si>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</si>
  <si>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</si>
  <si>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</si>
  <si>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</si>
  <si>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</si>
  <si>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</si>
  <si>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</si>
  <si>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</si>
  <si>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</si>
  <si>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</si>
  <si>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</si>
  <si>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</si>
  <si>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</si>
  <si>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</si>
  <si>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</si>
  <si>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</si>
  <si>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</si>
  <si>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</si>
  <si>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</si>
  <si>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</si>
  <si>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</si>
  <si>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</si>
  <si>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</si>
  <si>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</si>
  <si>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</si>
  <si>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</si>
  <si>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</si>
  <si>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</si>
  <si>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</si>
  <si>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</si>
  <si>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</si>
  <si>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</si>
  <si>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</si>
  <si>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</si>
  <si>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</si>
  <si>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</si>
  <si>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</si>
  <si>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</si>
  <si>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</si>
  <si>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</si>
  <si>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</si>
  <si>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</si>
  <si>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</si>
  <si>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</si>
  <si>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</si>
  <si>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</si>
  <si>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</si>
  <si>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</si>
  <si>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</si>
  <si>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</si>
  <si>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</si>
  <si>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</si>
  <si>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</si>
  <si>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</si>
  <si>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</si>
  <si>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</si>
  <si>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</si>
  <si>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</si>
  <si>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</si>
  <si>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</si>
  <si>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</si>
  <si>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</si>
  <si>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</si>
  <si>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</si>
  <si>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</si>
  <si>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</si>
  <si>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</si>
  <si>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</si>
  <si>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</si>
  <si>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</si>
  <si>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</si>
  <si>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</si>
  <si>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</si>
  <si>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</si>
  <si>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</si>
  <si>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</si>
  <si>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</si>
  <si>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</si>
  <si>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</si>
  <si>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</si>
  <si>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</si>
  <si>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</si>
  <si>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</si>
  <si>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</si>
  <si>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</si>
  <si>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</si>
  <si>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</si>
  <si>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</si>
  <si>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</si>
  <si>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</si>
  <si>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</si>
  <si>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</si>
  <si>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</si>
  <si>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</si>
  <si>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</si>
  <si>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</si>
  <si>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</si>
  <si>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</si>
  <si>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</si>
  <si>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</si>
  <si>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</si>
  <si>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</si>
  <si>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</si>
  <si>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</si>
  <si>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</si>
  <si>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</si>
  <si>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</si>
  <si>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</si>
  <si>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</si>
  <si>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</si>
  <si>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</si>
  <si>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</si>
  <si>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</si>
  <si>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</si>
  <si>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</si>
  <si>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</si>
  <si>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</si>
  <si>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</si>
  <si>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</si>
  <si>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</si>
  <si>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</si>
  <si>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</si>
  <si>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</si>
  <si>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</si>
  <si>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</si>
  <si>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</si>
  <si>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</si>
  <si>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</si>
  <si>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</si>
  <si>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</si>
  <si>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</si>
  <si>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</si>
  <si>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</si>
  <si>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</si>
  <si>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</si>
  <si>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</si>
  <si>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</si>
  <si>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</si>
  <si>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</si>
  <si>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</si>
  <si>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</si>
  <si>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</si>
  <si>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</si>
  <si>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</si>
  <si>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</si>
  <si>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</si>
  <si>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</si>
  <si>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</si>
  <si>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</si>
  <si>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</si>
  <si>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</si>
  <si>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</si>
  <si>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</si>
  <si>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</si>
  <si>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</si>
  <si>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</si>
  <si>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</si>
  <si>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</si>
  <si>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</si>
  <si>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</si>
  <si>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</si>
  <si>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</si>
  <si>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</si>
  <si>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</si>
  <si>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</si>
  <si>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</si>
  <si>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</si>
  <si>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</si>
  <si>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</si>
  <si>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</si>
  <si>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</si>
  <si>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</si>
  <si>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</si>
  <si>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</si>
  <si>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</si>
  <si>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</si>
  <si>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</si>
  <si>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</si>
  <si>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</si>
  <si>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</si>
  <si>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</si>
  <si>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</si>
  <si>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</si>
  <si>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</si>
  <si>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</si>
  <si>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</si>
  <si>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</si>
  <si>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</si>
  <si>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</si>
  <si>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</si>
  <si>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</si>
  <si>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</si>
  <si>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</si>
  <si>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</si>
  <si>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</si>
  <si>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</si>
  <si>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</si>
  <si>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</si>
  <si>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</si>
  <si>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</si>
  <si>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</si>
  <si>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</si>
  <si>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</si>
  <si>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</si>
  <si>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</si>
  <si>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</si>
  <si>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</si>
  <si>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</si>
  <si>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</si>
  <si>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</si>
  <si>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</si>
  <si>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</si>
  <si>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</si>
  <si>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</si>
  <si>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</si>
  <si>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</si>
  <si>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</si>
  <si>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</si>
  <si>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</si>
  <si>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</si>
  <si>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</si>
  <si>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</si>
  <si>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</si>
  <si>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</si>
  <si>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</si>
  <si>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</si>
  <si>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</si>
  <si>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</si>
  <si>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</si>
  <si>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</si>
  <si>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</si>
  <si>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</si>
  <si>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</si>
  <si>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</si>
  <si>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</si>
  <si>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</si>
  <si>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</si>
  <si>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</si>
  <si>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</si>
  <si>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</si>
  <si>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</si>
  <si>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</si>
  <si>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</si>
  <si>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</si>
  <si>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</si>
  <si>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</si>
  <si>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</si>
  <si>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</si>
  <si>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</si>
  <si>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</si>
  <si>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</si>
  <si>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</si>
  <si>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</si>
  <si>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</si>
  <si>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</si>
  <si>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</si>
  <si>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</si>
  <si>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</si>
  <si>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</si>
  <si>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</si>
  <si>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</si>
  <si>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</si>
  <si>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</si>
  <si>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</si>
  <si>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</si>
  <si>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</si>
  <si>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</si>
  <si>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</si>
  <si>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</si>
  <si>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</si>
  <si>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</si>
  <si>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</si>
  <si>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</si>
  <si>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</si>
  <si>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</si>
  <si>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</si>
  <si>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</si>
  <si>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</si>
  <si>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</si>
  <si>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</si>
  <si>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</si>
  <si>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</si>
  <si>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</si>
  <si>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</si>
  <si>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</si>
  <si>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</si>
  <si>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</si>
  <si>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</si>
  <si>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</si>
  <si>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</si>
  <si>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</si>
  <si>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</si>
  <si>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</si>
  <si>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</si>
  <si>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</si>
  <si>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</si>
  <si>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</si>
  <si>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</si>
  <si>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</si>
  <si>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</si>
  <si>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</si>
  <si>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</si>
  <si>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</si>
  <si>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</si>
  <si>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</si>
  <si>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</si>
  <si>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</si>
  <si>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</si>
  <si>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</si>
  <si>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</si>
  <si>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</si>
  <si>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</si>
  <si>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</si>
  <si>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</si>
  <si>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</si>
  <si>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</si>
  <si>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</si>
  <si>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</si>
  <si>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</si>
  <si>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</si>
  <si>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</si>
  <si>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</si>
  <si>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</si>
  <si>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</si>
  <si>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</si>
  <si>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</si>
  <si>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</si>
  <si>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</si>
  <si>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</si>
  <si>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</si>
  <si>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</si>
  <si>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</si>
  <si>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</si>
  <si>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</si>
  <si>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</si>
  <si>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</si>
  <si>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</si>
  <si>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</si>
  <si>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</si>
  <si>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</si>
  <si>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</si>
  <si>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</si>
  <si>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</si>
  <si>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</si>
  <si>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</si>
  <si>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</si>
  <si>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</si>
  <si>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</si>
  <si>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</si>
  <si>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</si>
  <si>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</si>
  <si>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</si>
  <si>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</si>
  <si>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</si>
  <si>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</si>
  <si>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</si>
  <si>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</si>
  <si>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</si>
  <si>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</si>
  <si>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</si>
  <si>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</si>
  <si>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</si>
  <si>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</si>
  <si>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</si>
  <si>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</si>
  <si>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</si>
  <si>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</si>
  <si>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</si>
  <si>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</si>
  <si>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</si>
  <si>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</si>
  <si>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</si>
  <si>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</si>
  <si>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</si>
  <si>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</si>
  <si>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</si>
  <si>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</si>
  <si>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</si>
  <si>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</si>
  <si>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</si>
  <si>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</si>
  <si>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</si>
  <si>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</si>
  <si>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</si>
  <si>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</si>
  <si>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</si>
  <si>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</si>
  <si>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</si>
  <si>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</si>
  <si>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</si>
  <si>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</si>
  <si>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</si>
  <si>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</si>
  <si>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</si>
  <si>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</si>
  <si>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</si>
  <si>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</si>
  <si>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</si>
  <si>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</si>
  <si>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</si>
  <si>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</si>
  <si>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</si>
  <si>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</si>
  <si>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</si>
  <si>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</si>
  <si>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</si>
  <si>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</si>
  <si>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</si>
  <si>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</si>
  <si>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</si>
  <si>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</si>
  <si>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</si>
  <si>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</si>
  <si>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</si>
  <si>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</si>
  <si>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</si>
  <si>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</si>
  <si>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</si>
  <si>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</si>
  <si>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</si>
  <si>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</si>
  <si>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</si>
  <si>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</si>
  <si>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</si>
  <si>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</si>
  <si>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</si>
  <si>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</si>
  <si>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</si>
  <si>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</si>
  <si>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</si>
  <si>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</si>
  <si>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</si>
  <si>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</si>
  <si>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</si>
  <si>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</si>
  <si>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</si>
  <si>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</si>
  <si>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</si>
  <si>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</si>
  <si>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</si>
  <si>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</si>
  <si>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</si>
  <si>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</si>
  <si>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</si>
  <si>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</si>
  <si>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</si>
  <si>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</si>
  <si>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</si>
  <si>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</si>
  <si>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</si>
  <si>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</si>
  <si>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</si>
  <si>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</si>
  <si>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</si>
  <si>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</si>
  <si>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</si>
  <si>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</si>
  <si>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</si>
  <si>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</si>
  <si>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</si>
  <si>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</si>
  <si>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</si>
  <si>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</si>
  <si>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</si>
  <si>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</si>
  <si>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</si>
  <si>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</si>
  <si>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</si>
  <si>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</si>
  <si>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</si>
  <si>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</si>
  <si>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</si>
  <si>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</si>
  <si>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</si>
  <si>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</si>
  <si>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</si>
  <si>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</si>
  <si>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</si>
  <si>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</si>
  <si>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</si>
  <si>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</si>
  <si>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</si>
  <si>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</si>
  <si>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</si>
  <si>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</si>
  <si>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</si>
  <si>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</si>
  <si>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</si>
  <si>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</si>
  <si>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</si>
  <si>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</si>
  <si>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</si>
  <si>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</si>
  <si>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</si>
  <si>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</si>
  <si>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</si>
  <si>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</si>
  <si>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</si>
  <si>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</si>
  <si>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</si>
  <si>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</si>
  <si>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</si>
  <si>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</si>
  <si>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</si>
  <si>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</si>
  <si>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</si>
  <si>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</si>
  <si>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</si>
  <si>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</si>
  <si>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</si>
  <si>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</si>
  <si>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</si>
  <si>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</si>
  <si>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</si>
  <si>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</si>
  <si>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</si>
  <si>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</si>
  <si>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</si>
  <si>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</si>
  <si>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</si>
  <si>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</si>
  <si>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</si>
  <si>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</si>
  <si>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</si>
  <si>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</si>
  <si>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</si>
  <si>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</si>
  <si>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</si>
  <si>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</si>
  <si>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</si>
  <si>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</si>
  <si>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</si>
  <si>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</si>
  <si>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</si>
  <si>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</si>
  <si>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</si>
  <si>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</si>
  <si>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</si>
  <si>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</si>
  <si>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</si>
  <si>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</si>
  <si>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</si>
  <si>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</si>
  <si>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</si>
  <si>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</si>
  <si>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</si>
  <si>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</si>
  <si>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</si>
  <si>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</si>
  <si>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</si>
  <si>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</si>
  <si>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</si>
  <si>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</si>
  <si>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</si>
  <si>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</si>
  <si>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</si>
  <si>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</si>
  <si>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</si>
  <si>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</si>
  <si>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</si>
  <si>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</si>
  <si>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</si>
  <si>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</si>
  <si>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</si>
  <si>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</si>
  <si>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</si>
  <si>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</si>
  <si>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</si>
  <si>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</si>
  <si>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</si>
  <si>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</si>
  <si>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</si>
  <si>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</si>
  <si>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</si>
  <si>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</si>
  <si>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</si>
  <si>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</si>
  <si>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</si>
  <si>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</si>
  <si>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</si>
  <si>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</si>
  <si>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</si>
  <si>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</si>
  <si>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</si>
  <si>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</si>
  <si>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</si>
  <si>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</si>
  <si>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</si>
  <si>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</si>
  <si>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</si>
  <si>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</si>
  <si>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</si>
  <si>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</si>
  <si>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</si>
  <si>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</si>
  <si>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</si>
  <si>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</si>
  <si>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</si>
  <si>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</si>
  <si>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</si>
  <si>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</si>
  <si>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</si>
  <si>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</si>
  <si>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</si>
  <si>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</si>
  <si>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</si>
  <si>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</si>
  <si>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</si>
  <si>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</si>
  <si>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</si>
  <si>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</si>
  <si>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</si>
  <si>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</si>
  <si>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</si>
  <si>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</si>
  <si>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</si>
  <si>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</si>
  <si>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</si>
  <si>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</si>
  <si>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</si>
  <si>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</si>
  <si>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</si>
  <si>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</si>
  <si>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</si>
  <si>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</si>
  <si>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</si>
  <si>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</si>
  <si>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</si>
  <si>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</si>
  <si>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</si>
  <si>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</si>
  <si>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</si>
  <si>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</si>
  <si>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</si>
  <si>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</si>
  <si>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</si>
  <si>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</si>
  <si>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</si>
  <si>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</si>
  <si>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</si>
  <si>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</si>
  <si>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</si>
  <si>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</si>
  <si>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</si>
  <si>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</si>
  <si>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</si>
  <si>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</si>
  <si>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</si>
  <si>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</si>
  <si>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</si>
  <si>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</si>
  <si>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</si>
  <si>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</si>
  <si>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</si>
  <si>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</si>
  <si>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</si>
  <si>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</si>
  <si>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</si>
  <si>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</si>
  <si>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</si>
  <si>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</si>
  <si>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</si>
  <si>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</si>
  <si>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</si>
  <si>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</si>
  <si>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</si>
  <si>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</si>
  <si>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</si>
  <si>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</si>
  <si>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</si>
  <si>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</si>
  <si>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</si>
  <si>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</si>
  <si>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</si>
  <si>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</si>
  <si>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</si>
  <si>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</si>
  <si>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</si>
  <si>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</si>
  <si>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</si>
  <si>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</si>
  <si>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</si>
  <si>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</si>
  <si>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</si>
  <si>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</si>
  <si>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</si>
  <si>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</si>
  <si>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</si>
  <si>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</si>
  <si>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</si>
  <si>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</si>
  <si>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</si>
  <si>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</si>
  <si>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</si>
  <si>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</si>
  <si>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</si>
  <si>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</si>
  <si>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</si>
  <si>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</si>
  <si>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</si>
  <si>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</si>
  <si>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</si>
  <si>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</si>
  <si>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</si>
  <si>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</si>
  <si>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</si>
  <si>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</si>
  <si>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</si>
  <si>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</si>
  <si>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</si>
  <si>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</si>
  <si>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</si>
  <si>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</si>
  <si>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</si>
  <si>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</si>
  <si>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</si>
  <si>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</si>
  <si>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</si>
  <si>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</si>
  <si>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</si>
  <si>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</si>
  <si>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</si>
  <si>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</si>
  <si>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</si>
  <si>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</si>
  <si>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</si>
  <si>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</si>
  <si>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</si>
  <si>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</si>
  <si>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</si>
  <si>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</si>
  <si>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</si>
  <si>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</si>
  <si>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</si>
  <si>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</si>
  <si>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</si>
  <si>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</si>
  <si>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</si>
  <si>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</si>
  <si>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</si>
  <si>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</si>
  <si>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</si>
  <si>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</si>
  <si>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</si>
  <si>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</si>
  <si>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</si>
  <si>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</si>
  <si>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</si>
  <si>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</si>
  <si>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</si>
  <si>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</si>
  <si>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</si>
  <si>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</si>
  <si>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</si>
  <si>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</si>
  <si>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</si>
  <si>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</si>
  <si>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</si>
  <si>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</si>
  <si>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</si>
  <si>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</si>
  <si>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</si>
  <si>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</si>
  <si>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</si>
  <si>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</si>
  <si>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</si>
  <si>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</si>
  <si>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</si>
  <si>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</si>
  <si>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</si>
  <si>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</si>
  <si>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</si>
  <si>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</si>
  <si>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</si>
  <si>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</si>
  <si>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</si>
  <si>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</si>
  <si>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</si>
  <si>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</si>
  <si>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</si>
  <si>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</si>
  <si>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</si>
  <si>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</si>
  <si>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</si>
  <si>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</si>
  <si>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</si>
  <si>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</si>
  <si>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</si>
  <si>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</si>
  <si>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</si>
  <si>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</si>
  <si>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</si>
  <si>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</si>
  <si>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</si>
  <si>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</si>
  <si>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</si>
  <si>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</si>
  <si>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</si>
  <si>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</si>
  <si>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</si>
  <si>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</si>
  <si>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</si>
  <si>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</si>
  <si>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</si>
  <si>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</si>
  <si>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</si>
  <si>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</si>
  <si>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</si>
  <si>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</si>
  <si>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</si>
  <si>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</si>
  <si>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</si>
  <si>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</si>
  <si>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</si>
  <si>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</si>
  <si>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</si>
  <si>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</si>
  <si>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</si>
  <si>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</si>
  <si>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</si>
  <si>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</si>
  <si>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</si>
  <si>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</si>
  <si>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</si>
  <si>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</si>
  <si>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</si>
  <si>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</si>
  <si>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</si>
  <si>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</si>
  <si>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</si>
  <si>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</si>
  <si>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</si>
  <si>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</si>
  <si>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</si>
  <si>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</si>
  <si>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</si>
  <si>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</si>
  <si>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</si>
  <si>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</si>
  <si>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</si>
  <si>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</si>
  <si>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</si>
  <si>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</si>
  <si>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</si>
  <si>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</si>
  <si>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</si>
  <si>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</si>
  <si>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</si>
  <si>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</si>
  <si>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</si>
  <si>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</si>
  <si>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</si>
  <si>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</si>
  <si>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</si>
  <si>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</si>
  <si>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</si>
  <si>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</si>
  <si>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</si>
  <si>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</si>
  <si>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</si>
  <si>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</si>
  <si>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</si>
  <si>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</si>
  <si>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</si>
  <si>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</si>
  <si>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</si>
  <si>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</si>
  <si>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</si>
  <si>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</si>
  <si>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</si>
  <si>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</si>
  <si>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</si>
  <si>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</si>
  <si>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</si>
  <si>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</si>
  <si>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</si>
  <si>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</si>
  <si>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</si>
  <si>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</si>
  <si>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</si>
  <si>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</si>
  <si>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</si>
  <si>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</si>
  <si>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</si>
  <si>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</si>
  <si>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</si>
  <si>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</si>
  <si>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</si>
  <si>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</si>
  <si>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</si>
  <si>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</si>
  <si>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</si>
  <si>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</si>
  <si>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</si>
  <si>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</si>
  <si>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</si>
  <si>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</si>
  <si>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</si>
  <si>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</si>
  <si>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</si>
  <si>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</si>
  <si>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</si>
  <si>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</si>
  <si>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</si>
  <si>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</si>
  <si>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</si>
  <si>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</si>
  <si>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</si>
  <si>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</si>
  <si>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</si>
  <si>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</si>
  <si>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</si>
  <si>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</si>
  <si>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</si>
  <si>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</si>
  <si>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</si>
  <si>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</si>
  <si>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</si>
  <si>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</si>
  <si>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</si>
  <si>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</si>
  <si>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</si>
  <si>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</si>
  <si>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</si>
  <si>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</si>
  <si>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</si>
  <si>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</si>
  <si>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</si>
  <si>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</si>
  <si>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</si>
  <si>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</si>
  <si>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</si>
  <si>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</si>
  <si>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</si>
  <si>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</si>
  <si>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</si>
  <si>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</si>
  <si>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</si>
  <si>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</si>
  <si>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</si>
  <si>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</si>
  <si>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</si>
  <si>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</si>
  <si>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</si>
  <si>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</si>
  <si>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</si>
  <si>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</si>
  <si>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</si>
  <si>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</si>
  <si>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</si>
  <si>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</si>
  <si>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</si>
  <si>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</si>
  <si>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</si>
  <si>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</si>
  <si>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</si>
  <si>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</si>
  <si>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</si>
  <si>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</si>
  <si>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</si>
  <si>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</si>
  <si>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</si>
  <si>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</si>
  <si>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</si>
  <si>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</si>
  <si>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</si>
  <si>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</si>
  <si>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</si>
  <si>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</si>
  <si>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</si>
  <si>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</si>
  <si>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</si>
  <si>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</si>
  <si>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</si>
  <si>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</si>
  <si>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</si>
  <si>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</si>
  <si>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</si>
  <si>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</si>
  <si>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</si>
  <si>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</si>
  <si>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</si>
  <si>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</si>
  <si>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</si>
  <si>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</si>
  <si>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</si>
  <si>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</si>
  <si>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</si>
  <si>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</si>
  <si>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</si>
  <si>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</si>
  <si>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</si>
  <si>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</si>
  <si>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</si>
  <si>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</si>
  <si>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</si>
  <si>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</si>
  <si>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</si>
  <si>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</si>
  <si>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</si>
  <si>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</si>
  <si>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</si>
  <si>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</si>
  <si>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</si>
  <si>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</si>
  <si>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</si>
  <si>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</si>
  <si>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</si>
  <si>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</si>
  <si>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</si>
  <si>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</si>
  <si>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</si>
  <si>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</si>
  <si>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</si>
  <si>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</si>
  <si>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</si>
  <si>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</si>
  <si>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</si>
  <si>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</si>
  <si>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</si>
  <si>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</si>
  <si>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</si>
  <si>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</si>
  <si>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</si>
  <si>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</si>
  <si>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</si>
  <si>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</si>
  <si>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</si>
  <si>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</si>
  <si>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</si>
  <si>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</si>
  <si>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</si>
  <si>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</si>
  <si>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</si>
  <si>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</si>
  <si>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</si>
  <si>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</si>
  <si>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</si>
  <si>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</si>
  <si>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</si>
  <si>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</si>
  <si>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</si>
  <si>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</si>
  <si>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</si>
  <si>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</si>
  <si>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</si>
  <si>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</si>
  <si>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</si>
  <si>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</si>
  <si>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</si>
  <si>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</si>
  <si>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</si>
  <si>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</si>
  <si>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</si>
  <si>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</si>
  <si>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</si>
  <si>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</si>
  <si>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</si>
  <si>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</si>
  <si>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</si>
  <si>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</si>
  <si>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</si>
  <si>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</si>
  <si>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</si>
  <si>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</si>
  <si>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</si>
  <si>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</si>
  <si>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</si>
  <si>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</si>
  <si>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</si>
  <si>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</si>
  <si>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</si>
  <si>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</si>
  <si>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</si>
  <si>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</si>
  <si>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</si>
  <si>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</si>
  <si>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</si>
  <si>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</si>
  <si>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</si>
  <si>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</si>
  <si>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</si>
  <si>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</si>
  <si>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</si>
  <si>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</si>
  <si>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</si>
  <si>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</si>
  <si>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</si>
  <si>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</si>
  <si>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</si>
  <si>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</si>
  <si>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</si>
  <si>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</si>
  <si>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</si>
  <si>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</si>
  <si>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</si>
  <si>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</si>
  <si>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</si>
  <si>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</si>
  <si>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</si>
  <si>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</si>
  <si>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</si>
  <si>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</si>
  <si>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</si>
  <si>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</si>
  <si>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</si>
  <si>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</si>
  <si>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</si>
  <si>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</si>
  <si>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</si>
  <si>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</si>
  <si>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</si>
  <si>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</si>
  <si>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</si>
  <si>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</si>
  <si>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</si>
  <si>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</si>
  <si>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</si>
  <si>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</si>
  <si>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</si>
  <si>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</si>
  <si>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</si>
  <si>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</si>
  <si>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</si>
  <si>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</si>
  <si>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</si>
  <si>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</si>
  <si>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</si>
  <si>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</si>
  <si>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</si>
  <si>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</si>
  <si>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</si>
  <si>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</si>
  <si>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</si>
  <si>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</si>
  <si>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</si>
  <si>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</si>
  <si>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</si>
  <si>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</si>
  <si>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</si>
  <si>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</si>
  <si>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</si>
  <si>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</si>
  <si>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</si>
  <si>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</si>
  <si>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</si>
  <si>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</si>
  <si>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</si>
  <si>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</si>
  <si>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</si>
  <si>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</si>
  <si>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</si>
  <si>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</si>
  <si>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</si>
  <si>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</si>
  <si>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</si>
  <si>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</si>
  <si>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</si>
  <si>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</si>
  <si>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</si>
  <si>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</si>
  <si>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</si>
  <si>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</si>
  <si>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</si>
  <si>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</si>
  <si>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</si>
  <si>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</si>
  <si>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</si>
  <si>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</si>
  <si>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</si>
  <si>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</si>
  <si>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</si>
  <si>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</si>
  <si>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</si>
  <si>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</si>
  <si>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</si>
  <si>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</si>
  <si>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</si>
  <si>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</si>
  <si>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</si>
  <si>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</si>
  <si>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</si>
  <si>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</si>
  <si>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</si>
  <si>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</si>
  <si>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</si>
  <si>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</si>
  <si>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</si>
  <si>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</si>
  <si>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</si>
  <si>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</si>
  <si>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</si>
  <si>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</si>
  <si>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</si>
  <si>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</si>
  <si>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</si>
  <si>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</si>
  <si>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</si>
  <si>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</si>
  <si>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</si>
  <si>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</si>
  <si>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</si>
  <si>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</si>
  <si>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</si>
  <si>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</si>
  <si>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</si>
  <si>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</si>
  <si>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</si>
  <si>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</si>
  <si>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</si>
  <si>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</si>
  <si>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</si>
  <si>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</si>
  <si>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</si>
  <si>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</si>
  <si>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</si>
  <si>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</si>
  <si>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</si>
  <si>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</si>
  <si>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</si>
  <si>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</si>
  <si>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</si>
  <si>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</si>
  <si>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</si>
  <si>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</si>
  <si>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</si>
  <si>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</si>
  <si>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</si>
  <si>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</si>
  <si>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</si>
  <si>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</si>
  <si>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</si>
  <si>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</si>
  <si>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</si>
  <si>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</si>
  <si>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</si>
  <si>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</si>
  <si>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</si>
  <si>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</si>
  <si>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</si>
  <si>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</si>
  <si>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</si>
  <si>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</si>
  <si>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</si>
  <si>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</si>
  <si>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</si>
  <si>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</si>
  <si>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</si>
  <si>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</si>
  <si>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</si>
  <si>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</si>
  <si>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</si>
  <si>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</si>
  <si>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</si>
  <si>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</si>
  <si>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</si>
  <si>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</si>
  <si>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</si>
  <si>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</si>
  <si>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</si>
  <si>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</si>
  <si>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</si>
  <si>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</si>
  <si>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</si>
  <si>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</si>
  <si>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</si>
  <si>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</si>
  <si>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</si>
  <si>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</si>
  <si>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</si>
  <si>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</si>
  <si>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</si>
  <si>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</si>
  <si>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</si>
  <si>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</si>
  <si>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</si>
  <si>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</si>
  <si>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</si>
  <si>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</si>
  <si>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</si>
  <si>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</si>
  <si>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</si>
  <si>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</si>
  <si>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</si>
  <si>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</si>
  <si>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</si>
  <si>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</si>
  <si>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</si>
  <si>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</si>
  <si>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</si>
  <si>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</si>
  <si>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</si>
  <si>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</si>
  <si>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</si>
  <si>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</si>
  <si>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</si>
  <si>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</si>
  <si>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</si>
  <si>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</si>
  <si>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</si>
  <si>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</si>
  <si>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</si>
  <si>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</si>
  <si>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</si>
  <si>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</si>
  <si>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</si>
  <si>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</si>
  <si>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</si>
  <si>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</si>
  <si>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</si>
  <si>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</si>
  <si>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</si>
  <si>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</si>
  <si>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</si>
  <si>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</si>
  <si>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</si>
  <si>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</si>
  <si>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</si>
  <si>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</si>
  <si>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</si>
  <si>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</si>
  <si>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</si>
  <si>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</si>
  <si>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</si>
  <si>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</si>
  <si>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</si>
  <si>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</si>
  <si>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</si>
  <si>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</si>
  <si>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</si>
  <si>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</si>
  <si>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</si>
  <si>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</si>
  <si>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</si>
  <si>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</si>
  <si>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</si>
  <si>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</si>
  <si>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</si>
  <si>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</si>
  <si>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</si>
  <si>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</si>
  <si>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</si>
  <si>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</si>
  <si>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</si>
  <si>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</si>
  <si>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</si>
  <si>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</si>
  <si>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</si>
  <si>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</si>
  <si>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</si>
  <si>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</si>
  <si>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</si>
  <si>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</si>
  <si>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</si>
  <si>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</si>
  <si>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</si>
  <si>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</si>
  <si>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</si>
  <si>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</si>
  <si>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</si>
  <si>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</si>
  <si>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</si>
  <si>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</si>
  <si>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</si>
  <si>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</si>
  <si>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</si>
  <si>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</si>
  <si>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</si>
  <si>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</si>
  <si>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</si>
  <si>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</si>
  <si>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</si>
  <si>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</si>
  <si>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</si>
  <si>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</si>
  <si>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</si>
  <si>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</si>
  <si>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</si>
  <si>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</si>
  <si>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</si>
  <si>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</si>
  <si>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</si>
  <si>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</si>
  <si>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</si>
  <si>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</si>
  <si>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</si>
  <si>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</si>
  <si>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</si>
  <si>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</si>
  <si>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</si>
  <si>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</si>
  <si>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</si>
  <si>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</si>
  <si>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</si>
  <si>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</si>
  <si>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</si>
  <si>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</si>
  <si>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</si>
  <si>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</si>
  <si>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</si>
  <si>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</si>
  <si>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</si>
  <si>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</si>
  <si>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</si>
  <si>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</si>
  <si>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</si>
  <si>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</si>
  <si>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</si>
  <si>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</si>
  <si>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</si>
  <si>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</si>
  <si>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</si>
  <si>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</si>
  <si>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</si>
  <si>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</si>
  <si>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</si>
  <si>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</si>
  <si>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</si>
  <si>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</si>
  <si>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</si>
  <si>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</si>
  <si>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</si>
  <si>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</si>
  <si>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</si>
  <si>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</si>
  <si>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</si>
  <si>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</si>
  <si>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</si>
  <si>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</si>
  <si>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</si>
  <si>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</si>
  <si>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</si>
  <si>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</si>
  <si>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</si>
  <si>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</si>
  <si>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</si>
  <si>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</si>
  <si>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</si>
  <si>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</si>
  <si>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</si>
  <si>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</si>
  <si>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</si>
  <si>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</si>
  <si>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</si>
  <si>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</si>
  <si>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</si>
  <si>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</si>
  <si>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</si>
  <si>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</si>
  <si>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</si>
  <si>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</si>
  <si>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</si>
  <si>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</si>
  <si>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</si>
  <si>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</si>
  <si>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</si>
  <si>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</si>
  <si>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</si>
  <si>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</si>
  <si>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</si>
  <si>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</si>
  <si>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</si>
  <si>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</si>
  <si>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</si>
  <si>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</si>
  <si>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</si>
  <si>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</si>
  <si>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</si>
  <si>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</si>
  <si>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</si>
  <si>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</si>
  <si>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</si>
  <si>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</si>
  <si>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</si>
  <si>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</si>
  <si>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</si>
  <si>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</si>
  <si>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</si>
  <si>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</si>
  <si>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</si>
  <si>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</si>
  <si>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</si>
  <si>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</si>
  <si>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</si>
  <si>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</si>
  <si>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</si>
  <si>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</si>
  <si>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</si>
  <si>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</si>
  <si>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</si>
  <si>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</si>
  <si>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</si>
  <si>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</si>
  <si>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</si>
  <si>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</si>
  <si>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</si>
  <si>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</si>
  <si>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</si>
  <si>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</si>
  <si>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</si>
  <si>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</si>
  <si>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</si>
  <si>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</si>
  <si>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</si>
  <si>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</si>
  <si>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</si>
  <si>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</si>
  <si>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</si>
  <si>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</si>
  <si>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</si>
  <si>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</si>
  <si>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</si>
  <si>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</si>
  <si>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</si>
  <si>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</si>
  <si>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</si>
  <si>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</si>
  <si>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</si>
  <si>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</si>
  <si>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</si>
  <si>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</si>
  <si>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</si>
  <si>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</si>
  <si>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</si>
  <si>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</si>
  <si>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</si>
  <si>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</si>
  <si>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</si>
  <si>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</si>
  <si>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</si>
  <si>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</si>
  <si>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</si>
  <si>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</si>
  <si>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</si>
  <si>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</si>
  <si>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</si>
  <si>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</si>
  <si>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</si>
  <si>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</si>
  <si>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</si>
  <si>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</si>
  <si>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</si>
  <si>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</si>
  <si>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</si>
  <si>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</si>
  <si>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</si>
  <si>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</si>
  <si>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</si>
  <si>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</si>
  <si>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</si>
  <si>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</si>
  <si>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</si>
  <si>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</si>
  <si>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</si>
  <si>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</si>
  <si>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</si>
  <si>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</si>
  <si>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</si>
  <si>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</si>
  <si>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</si>
  <si>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</si>
  <si>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</si>
  <si>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</si>
  <si>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</si>
  <si>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</si>
  <si>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</si>
  <si>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</si>
  <si>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</si>
  <si>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</si>
  <si>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</si>
  <si>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</si>
  <si>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</si>
  <si>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</si>
  <si>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</si>
  <si>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</si>
  <si>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</si>
  <si>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</si>
  <si>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</si>
  <si>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</si>
  <si>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</si>
  <si>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</si>
  <si>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</si>
  <si>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</si>
  <si>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</si>
  <si>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</si>
  <si>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</si>
  <si>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</si>
  <si>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</si>
  <si>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</si>
  <si>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</si>
  <si>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</si>
  <si>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</si>
  <si>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</si>
  <si>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</si>
  <si>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</si>
  <si>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</si>
  <si>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</si>
  <si>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</si>
  <si>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</si>
  <si>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</si>
  <si>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</si>
  <si>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</si>
  <si>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</si>
  <si>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</si>
  <si>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</si>
  <si>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</si>
  <si>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</si>
  <si>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</si>
  <si>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</si>
  <si>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</si>
  <si>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</si>
  <si>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</si>
  <si>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</si>
  <si>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</si>
  <si>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</si>
  <si>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</si>
  <si>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</si>
  <si>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</si>
  <si>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</si>
  <si>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</si>
  <si>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</si>
  <si>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</si>
  <si>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</si>
  <si>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</si>
  <si>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</si>
  <si>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</si>
  <si>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</si>
  <si>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</si>
  <si>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</si>
  <si>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</si>
  <si>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</si>
  <si>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</si>
  <si>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</si>
  <si>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</si>
  <si>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</si>
  <si>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</si>
  <si>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</si>
  <si>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</si>
  <si>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</si>
  <si>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</si>
  <si>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</si>
  <si>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</si>
  <si>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</si>
  <si>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</si>
  <si>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</si>
  <si>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</si>
  <si>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</si>
  <si>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</si>
  <si>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</si>
  <si>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</si>
  <si>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</si>
  <si>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</si>
  <si>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</si>
  <si>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</si>
  <si>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</si>
  <si>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</si>
  <si>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</si>
  <si>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</si>
  <si>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</si>
  <si>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</si>
  <si>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</si>
  <si>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</si>
  <si>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</si>
  <si>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</si>
  <si>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</si>
  <si>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</si>
  <si>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</si>
  <si>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</si>
  <si>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</si>
  <si>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</si>
  <si>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</si>
  <si>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</si>
  <si>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</si>
  <si>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</si>
  <si>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</si>
  <si>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</si>
  <si>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</si>
  <si>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</si>
  <si>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</si>
  <si>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</si>
  <si>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</si>
  <si>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</si>
  <si>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</si>
  <si>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</si>
  <si>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</si>
  <si>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</si>
  <si>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</si>
  <si>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</si>
  <si>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</si>
  <si>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</si>
  <si>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</si>
  <si>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</si>
  <si>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</si>
  <si>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</si>
  <si>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</si>
  <si>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</si>
  <si>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</si>
  <si>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</si>
  <si>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</si>
  <si>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</si>
  <si>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</si>
  <si>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</si>
  <si>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</si>
  <si>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</si>
  <si>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</si>
  <si>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</si>
  <si>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</si>
  <si>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</si>
  <si>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</si>
  <si>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</si>
  <si>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</si>
  <si>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</si>
  <si>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</si>
  <si>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</si>
  <si>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</si>
  <si>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</si>
  <si>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</si>
  <si>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</si>
  <si>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</si>
  <si>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</si>
  <si>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</si>
  <si>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</si>
  <si>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</si>
  <si>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</si>
  <si>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</si>
  <si>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</si>
  <si>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</si>
  <si>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</si>
  <si>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</si>
  <si>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</si>
  <si>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</si>
  <si>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</si>
  <si>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</si>
  <si>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</si>
  <si>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</si>
  <si>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</si>
  <si>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</si>
  <si>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</si>
  <si>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</si>
  <si>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</si>
  <si>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</si>
  <si>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</si>
  <si>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</si>
  <si>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</si>
  <si>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</si>
  <si>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</si>
  <si>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</si>
  <si>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</si>
  <si>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</si>
  <si>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</si>
  <si>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</si>
  <si>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</si>
  <si>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</si>
  <si>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</si>
  <si>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</si>
  <si>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</si>
  <si>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</si>
  <si>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</si>
  <si>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</si>
  <si>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</si>
  <si>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</si>
  <si>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</si>
  <si>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</si>
  <si>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</si>
  <si>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</si>
  <si>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</si>
  <si>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</si>
  <si>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</si>
  <si>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</si>
  <si>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</si>
  <si>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</si>
  <si>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</si>
  <si>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</si>
  <si>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</si>
  <si>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</si>
  <si>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</si>
  <si>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</si>
  <si>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</si>
  <si>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</si>
  <si>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</si>
  <si>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</si>
  <si>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</si>
  <si>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</si>
  <si>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</si>
  <si>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</si>
  <si>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</si>
  <si>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</si>
  <si>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</si>
  <si>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</si>
  <si>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</si>
  <si>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</si>
  <si>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</si>
  <si>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</si>
  <si>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</si>
  <si>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</si>
  <si>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</si>
  <si>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</si>
  <si>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</si>
  <si>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</si>
  <si>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</si>
  <si>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</si>
  <si>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</si>
  <si>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</si>
  <si>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</si>
  <si>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</si>
  <si>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</si>
  <si>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</si>
  <si>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</si>
  <si>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</si>
  <si>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</si>
  <si>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</si>
  <si>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</si>
  <si>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</si>
  <si>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</si>
  <si>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</si>
  <si>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</si>
  <si>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</si>
  <si>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</si>
  <si>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</si>
  <si>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</si>
  <si>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</si>
  <si>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</si>
  <si>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</si>
  <si>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</si>
  <si>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</si>
  <si>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</si>
  <si>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</si>
  <si>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</si>
  <si>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</si>
  <si>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</si>
  <si>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</si>
  <si>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</si>
  <si>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</si>
  <si>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</si>
  <si>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</si>
  <si>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</si>
  <si>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</si>
  <si>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</si>
  <si>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</si>
  <si>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</si>
  <si>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</si>
  <si>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</si>
  <si>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</si>
  <si>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</si>
  <si>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</si>
  <si>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</si>
  <si>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</si>
  <si>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</si>
  <si>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</si>
  <si>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</si>
  <si>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</si>
  <si>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</si>
  <si>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</si>
  <si>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</si>
  <si>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</si>
  <si>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</si>
  <si>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</si>
  <si>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</si>
  <si>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</si>
  <si>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</si>
  <si>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</si>
  <si>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</si>
  <si>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</si>
  <si>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</si>
  <si>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</si>
  <si>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</si>
  <si>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</si>
  <si>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</si>
  <si>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</si>
  <si>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</si>
  <si>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</si>
  <si>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</si>
  <si>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</si>
  <si>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</si>
  <si>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</si>
  <si>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</si>
  <si>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</si>
  <si>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</si>
  <si>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</si>
  <si>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</si>
  <si>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</si>
  <si>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</si>
  <si>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</si>
  <si>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</si>
  <si>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</si>
  <si>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</si>
  <si>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</si>
  <si>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</si>
  <si>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</si>
  <si>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</si>
  <si>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</si>
  <si>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</si>
  <si>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</si>
  <si>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</si>
  <si>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</si>
  <si>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</si>
  <si>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</si>
  <si>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</si>
  <si>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</si>
  <si>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</si>
  <si>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</si>
  <si>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</si>
  <si>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</si>
  <si>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</si>
  <si>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</si>
  <si>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</si>
  <si>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</si>
  <si>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</si>
  <si>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</si>
  <si>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</si>
  <si>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</si>
  <si>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</si>
  <si>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</si>
  <si>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</si>
  <si>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</si>
  <si>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</si>
  <si>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</si>
  <si>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</si>
  <si>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</si>
  <si>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</si>
  <si>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</si>
  <si>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</si>
  <si>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</si>
  <si>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</si>
  <si>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</si>
  <si>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</si>
  <si>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</si>
  <si>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</si>
  <si>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</si>
  <si>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</si>
  <si>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</si>
  <si>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</si>
  <si>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</si>
  <si>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</si>
  <si>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</si>
  <si>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</si>
  <si>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</si>
  <si>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</si>
  <si>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</si>
  <si>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</si>
  <si>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</si>
  <si>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</si>
  <si>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</si>
  <si>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</si>
  <si>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</si>
  <si>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</si>
  <si>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</si>
  <si>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</si>
  <si>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</si>
  <si>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</si>
  <si>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</si>
  <si>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</si>
  <si>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</si>
  <si>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</si>
  <si>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</si>
  <si>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</si>
  <si>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</si>
  <si>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</si>
  <si>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</si>
  <si>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</si>
  <si>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</si>
  <si>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</si>
  <si>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</si>
  <si>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</si>
  <si>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</si>
  <si>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</si>
  <si>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</si>
  <si>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</si>
  <si>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</si>
  <si>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</si>
  <si>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</si>
  <si>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</si>
  <si>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</si>
  <si>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</si>
  <si>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</si>
  <si>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</si>
  <si>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</si>
  <si>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</si>
  <si>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</si>
  <si>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</si>
  <si>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</si>
  <si>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</si>
  <si>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</si>
  <si>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</si>
  <si>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</si>
  <si>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</si>
  <si>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</si>
  <si>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</si>
  <si>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</si>
  <si>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</si>
  <si>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</si>
  <si>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</si>
  <si>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</si>
  <si>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</si>
  <si>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</si>
  <si>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</si>
  <si>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</si>
  <si>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</si>
  <si>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</si>
  <si>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</si>
  <si>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</si>
  <si>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</si>
  <si>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</si>
  <si>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</si>
  <si>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</si>
  <si>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</si>
  <si>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</si>
  <si>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</si>
  <si>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</si>
  <si>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</si>
  <si>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</si>
  <si>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</si>
  <si>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</si>
  <si>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</si>
  <si>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</si>
  <si>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</si>
  <si>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</si>
  <si>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</si>
  <si>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</si>
  <si>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</si>
  <si>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</si>
  <si>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</si>
  <si>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</si>
  <si>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</si>
  <si>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</si>
  <si>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</si>
  <si>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</si>
  <si>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</si>
  <si>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</si>
  <si>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</si>
  <si>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</si>
  <si>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</si>
  <si>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</si>
  <si>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</si>
  <si>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</si>
  <si>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</si>
  <si>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</si>
  <si>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</si>
  <si>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</si>
  <si>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</si>
  <si>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</si>
  <si>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</si>
  <si>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</si>
  <si>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</si>
  <si>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</si>
  <si>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</si>
  <si>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</si>
  <si>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</si>
  <si>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</si>
  <si>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</si>
  <si>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</si>
  <si>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</si>
  <si>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</si>
  <si>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</si>
  <si>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</si>
  <si>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</si>
  <si>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</si>
  <si>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</si>
  <si>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</si>
  <si>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</si>
  <si>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</si>
  <si>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</si>
  <si>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</si>
  <si>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</si>
  <si>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</si>
  <si>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</si>
  <si>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</si>
  <si>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</si>
  <si>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</si>
  <si>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</si>
  <si>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</si>
  <si>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</si>
  <si>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</si>
  <si>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</si>
  <si>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</si>
  <si>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</si>
  <si>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</si>
  <si>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</si>
  <si>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</si>
  <si>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</si>
  <si>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</si>
  <si>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</si>
  <si>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</si>
  <si>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</si>
  <si>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</si>
  <si>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</si>
  <si>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</si>
  <si>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</si>
  <si>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</si>
  <si>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</si>
  <si>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</si>
  <si>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</si>
  <si>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</si>
  <si>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</si>
  <si>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</si>
  <si>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</si>
  <si>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</si>
  <si>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</si>
  <si>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</si>
  <si>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</si>
  <si>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</si>
  <si>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</si>
  <si>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</si>
  <si>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</si>
  <si>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</si>
  <si>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</si>
  <si>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</si>
  <si>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</si>
  <si>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</si>
  <si>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</si>
  <si>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</si>
  <si>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</si>
  <si>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</si>
  <si>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</si>
  <si>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</si>
  <si>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</si>
  <si>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</si>
  <si>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</si>
  <si>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</si>
  <si>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</si>
  <si>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</si>
  <si>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</si>
  <si>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</si>
  <si>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</si>
  <si>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</si>
  <si>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</si>
  <si>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</si>
  <si>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</si>
  <si>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</si>
  <si>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</si>
  <si>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</si>
  <si>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</si>
  <si>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</si>
  <si>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</si>
  <si>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</si>
  <si>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</si>
  <si>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</si>
  <si>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</si>
  <si>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</si>
  <si>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</si>
  <si>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</si>
  <si>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</si>
  <si>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</si>
  <si>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</si>
  <si>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</si>
  <si>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</si>
  <si>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</si>
  <si>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</si>
  <si>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</si>
  <si>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</si>
  <si>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</si>
  <si>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</si>
  <si>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</si>
  <si>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</si>
  <si>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</si>
  <si>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</si>
  <si>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</si>
  <si>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</si>
  <si>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</si>
  <si>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</si>
  <si>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</si>
  <si>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</si>
  <si>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</si>
  <si>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</si>
  <si>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</si>
  <si>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</si>
  <si>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</si>
  <si>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</si>
  <si>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</si>
  <si>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</si>
  <si>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</si>
  <si>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</si>
  <si>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</si>
  <si>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</si>
  <si>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</si>
  <si>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</si>
  <si>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</si>
  <si>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</si>
  <si>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</si>
  <si>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</si>
  <si>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</si>
  <si>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</si>
  <si>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</si>
  <si>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</si>
  <si>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</si>
  <si>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</si>
  <si>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</si>
  <si>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</si>
  <si>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</si>
  <si>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</si>
  <si>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</si>
  <si>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</si>
  <si>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</si>
  <si>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</si>
  <si>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</si>
  <si>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</si>
  <si>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</si>
  <si>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</si>
  <si>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</si>
  <si>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</si>
  <si>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</si>
  <si>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</si>
  <si>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</si>
  <si>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</si>
  <si>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</si>
  <si>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</si>
  <si>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</si>
  <si>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</si>
  <si>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</si>
  <si>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</si>
  <si>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</si>
  <si>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</si>
  <si>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</si>
  <si>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</si>
  <si>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</si>
  <si>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</si>
  <si>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</si>
  <si>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</si>
  <si>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</si>
  <si>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</si>
  <si>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</si>
  <si>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</si>
  <si>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</si>
  <si>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</si>
  <si>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</si>
  <si>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</si>
  <si>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</si>
  <si>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</si>
  <si>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</si>
  <si>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</si>
  <si>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</si>
  <si>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</si>
  <si>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</si>
  <si>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</si>
  <si>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</si>
  <si>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</si>
  <si>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</si>
  <si>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</si>
  <si>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</si>
  <si>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</si>
  <si>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</si>
  <si>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</si>
  <si>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</si>
  <si>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</si>
  <si>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</si>
  <si>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</si>
  <si>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</si>
  <si>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</si>
  <si>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</si>
  <si>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</si>
  <si>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</si>
  <si>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</si>
  <si>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</si>
  <si>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</si>
  <si>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</si>
  <si>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</si>
  <si>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</si>
  <si>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</si>
  <si>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</si>
  <si>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</si>
  <si>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</si>
  <si>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</si>
  <si>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</si>
  <si>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</si>
  <si>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</si>
  <si>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</si>
  <si>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</si>
  <si>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</si>
  <si>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</si>
  <si>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</si>
  <si>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</si>
  <si>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</si>
  <si>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</si>
  <si>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</si>
  <si>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</si>
  <si>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</si>
  <si>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</si>
  <si>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</si>
  <si>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</si>
  <si>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</si>
  <si>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</si>
  <si>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</si>
  <si>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</si>
  <si>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</si>
  <si>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</si>
  <si>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</si>
  <si>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</si>
  <si>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</si>
  <si>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</si>
  <si>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</si>
  <si>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</si>
  <si>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</si>
  <si>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</si>
  <si>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</si>
  <si>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</si>
  <si>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</si>
  <si>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</si>
  <si>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</si>
  <si>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</si>
  <si>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</si>
  <si>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</si>
  <si>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</si>
  <si>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</si>
  <si>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</si>
  <si>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</si>
  <si>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</si>
  <si>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</si>
  <si>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</si>
  <si>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</si>
  <si>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</si>
  <si>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</si>
  <si>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</si>
  <si>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</si>
  <si>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</si>
  <si>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</si>
  <si>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</si>
  <si>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</si>
  <si>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</si>
  <si>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</si>
  <si>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</si>
  <si>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</si>
  <si>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</si>
  <si>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</si>
  <si>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</si>
  <si>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</si>
  <si>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</si>
  <si>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</si>
  <si>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</si>
  <si>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</si>
  <si>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</si>
  <si>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</si>
  <si>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</si>
  <si>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</si>
  <si>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</si>
  <si>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</si>
  <si>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</si>
  <si>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</si>
  <si>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</si>
  <si>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</si>
  <si>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</si>
  <si>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</si>
  <si>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</si>
  <si>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</si>
  <si>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</si>
  <si>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</si>
  <si>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</si>
  <si>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</si>
  <si>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</si>
  <si>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</si>
  <si>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</si>
  <si>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</si>
  <si>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</si>
  <si>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</si>
  <si>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</si>
  <si>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</si>
  <si>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</si>
  <si>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</si>
  <si>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</si>
  <si>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</si>
  <si>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</si>
  <si>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</si>
  <si>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</si>
  <si>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</si>
  <si>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</si>
  <si>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</si>
  <si>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</si>
  <si>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</si>
  <si>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</si>
  <si>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</si>
  <si>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</si>
  <si>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</si>
  <si>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</si>
  <si>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</si>
  <si>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</si>
  <si>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</si>
  <si>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</si>
  <si>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</si>
  <si>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</si>
  <si>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</si>
  <si>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</si>
  <si>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</si>
  <si>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</si>
  <si>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</si>
  <si>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</si>
  <si>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</si>
  <si>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</si>
  <si>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</si>
  <si>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</si>
  <si>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</si>
  <si>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</si>
  <si>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</si>
  <si>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</si>
  <si>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</si>
  <si>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</si>
  <si>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</si>
  <si>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</si>
  <si>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</si>
  <si>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</si>
  <si>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</si>
  <si>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</si>
  <si>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</si>
  <si>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</si>
  <si>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</si>
  <si>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</si>
  <si>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</si>
  <si>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</si>
  <si>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</si>
  <si>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</si>
  <si>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</si>
  <si>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</si>
  <si>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</si>
  <si>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</si>
  <si>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</si>
  <si>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</si>
  <si>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</si>
  <si>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</si>
  <si>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</si>
  <si>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</si>
  <si>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</si>
  <si>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</si>
  <si>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</si>
  <si>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</si>
  <si>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</si>
  <si>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</si>
  <si>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</si>
  <si>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</si>
  <si>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</si>
  <si>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</si>
  <si>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</si>
  <si>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</si>
  <si>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</si>
  <si>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</si>
  <si>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</si>
  <si>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</si>
  <si>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</si>
  <si>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</si>
  <si>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</si>
  <si>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</si>
  <si>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</si>
  <si>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</si>
  <si>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</si>
  <si>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</si>
  <si>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</si>
  <si>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</si>
  <si>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</si>
  <si>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</si>
  <si>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</si>
  <si>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</si>
  <si>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</si>
  <si>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</si>
  <si>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</si>
  <si>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</si>
  <si>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</si>
  <si>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</si>
  <si>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</si>
  <si>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</si>
  <si>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</si>
  <si>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</si>
  <si>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</si>
  <si>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</si>
  <si>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</si>
  <si>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</si>
  <si>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</si>
  <si>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</si>
  <si>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</si>
  <si>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</si>
  <si>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</si>
  <si>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</si>
  <si>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</si>
  <si>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</si>
  <si>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</si>
  <si>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</si>
  <si>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</si>
  <si>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</si>
  <si>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</si>
  <si>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</si>
  <si>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</si>
  <si>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</si>
  <si>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</si>
  <si>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</si>
  <si>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</si>
  <si>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</si>
  <si>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</si>
  <si>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</si>
  <si>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</si>
  <si>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</si>
  <si>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</si>
  <si>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</si>
  <si>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</si>
  <si>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</si>
  <si>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</si>
  <si>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</si>
  <si>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</si>
  <si>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</si>
  <si>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</si>
  <si>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</si>
  <si>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</si>
  <si>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</si>
  <si>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</si>
  <si>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</si>
  <si>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</si>
  <si>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</si>
  <si>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</si>
  <si>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</si>
  <si>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</si>
  <si>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</si>
  <si>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</si>
  <si>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</si>
  <si>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</si>
  <si>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</si>
  <si>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</si>
  <si>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</si>
  <si>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</si>
  <si>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</si>
  <si>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</si>
  <si>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</si>
  <si>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</si>
  <si>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</si>
  <si>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</si>
  <si>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</si>
  <si>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</si>
  <si>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</si>
  <si>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</si>
  <si>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</si>
  <si>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</si>
  <si>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</si>
  <si>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</si>
  <si>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</si>
  <si>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</si>
  <si>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</si>
  <si>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</si>
  <si>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</si>
  <si>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</si>
  <si>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</si>
  <si>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</si>
  <si>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</si>
  <si>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</si>
  <si>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</si>
  <si>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</si>
  <si>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</si>
  <si>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</si>
  <si>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</si>
  <si>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</si>
  <si>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</si>
  <si>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</si>
  <si>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</si>
  <si>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</si>
  <si>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</si>
  <si>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</si>
  <si>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</si>
  <si>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</si>
  <si>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</si>
  <si>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</si>
  <si>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</si>
  <si>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</si>
  <si>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</si>
  <si>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</si>
  <si>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</si>
  <si>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</si>
  <si>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</si>
  <si>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</si>
  <si>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</si>
  <si>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</si>
  <si>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</si>
  <si>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</si>
  <si>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</si>
  <si>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</si>
  <si>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</si>
  <si>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</si>
  <si>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</si>
  <si>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</si>
  <si>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</si>
  <si>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</si>
  <si>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</si>
  <si>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</si>
  <si>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</si>
  <si>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</si>
  <si>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</si>
  <si>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</si>
  <si>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</si>
  <si>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</si>
  <si>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</si>
  <si>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</si>
  <si>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</si>
  <si>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</si>
  <si>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</si>
  <si>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</si>
  <si>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</si>
  <si>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</si>
  <si>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</si>
  <si>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</si>
  <si>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</si>
  <si>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</si>
  <si>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</si>
  <si>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</si>
  <si>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</si>
  <si>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</si>
  <si>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</si>
  <si>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</si>
  <si>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</si>
  <si>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</si>
  <si>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</si>
  <si>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</si>
  <si>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</si>
  <si>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</si>
  <si>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</si>
  <si>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</si>
  <si>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</si>
  <si>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</si>
  <si>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</si>
  <si>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</si>
  <si>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</si>
  <si>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</si>
  <si>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</si>
  <si>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</si>
  <si>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</si>
  <si>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</si>
  <si>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</si>
  <si>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</si>
  <si>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</si>
  <si>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</si>
  <si>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</si>
  <si>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</si>
  <si>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</si>
  <si>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</si>
  <si>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</si>
  <si>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</si>
  <si>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</si>
  <si>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</si>
  <si>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</si>
  <si>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</si>
  <si>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</si>
  <si>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</si>
  <si>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</si>
  <si>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</si>
  <si>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</si>
  <si>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</si>
  <si>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</si>
  <si>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</si>
  <si>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</si>
  <si>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</si>
  <si>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</si>
  <si>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</si>
  <si>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</si>
  <si>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</si>
  <si>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</si>
  <si>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</si>
  <si>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</si>
  <si>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</si>
  <si>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</si>
  <si>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</si>
  <si>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</si>
  <si>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</si>
  <si>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</si>
  <si>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</si>
  <si>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</si>
  <si>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</si>
  <si>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</si>
  <si>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</si>
  <si>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</si>
  <si>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</si>
  <si>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</si>
  <si>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</si>
  <si>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</si>
  <si>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</si>
  <si>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</si>
  <si>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</si>
  <si>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</si>
  <si>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</si>
  <si>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</si>
  <si>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</si>
  <si>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</si>
  <si>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</si>
  <si>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</si>
  <si>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</si>
  <si>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</si>
  <si>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</si>
  <si>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</si>
  <si>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</si>
  <si>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</si>
  <si>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</si>
  <si>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</si>
  <si>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</si>
  <si>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</si>
  <si>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</si>
  <si>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</si>
  <si>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</si>
  <si>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</si>
  <si>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</si>
  <si>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</si>
  <si>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</si>
  <si>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</si>
  <si>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</si>
  <si>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</si>
  <si>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</si>
  <si>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</si>
  <si>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</si>
  <si>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</si>
  <si>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</si>
  <si>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</si>
  <si>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</si>
  <si>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</si>
  <si>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</si>
  <si>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</si>
  <si>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</si>
  <si>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</si>
  <si>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</si>
  <si>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</si>
  <si>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</si>
  <si>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</si>
  <si>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</si>
  <si>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</si>
  <si>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</si>
  <si>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</si>
  <si>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</si>
  <si>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</si>
  <si>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</si>
  <si>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</si>
  <si>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</si>
  <si>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</si>
  <si>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</si>
  <si>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</si>
  <si>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</si>
  <si>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</si>
  <si>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</si>
  <si>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</si>
  <si>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</si>
  <si>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</si>
  <si>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</si>
  <si>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</si>
  <si>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</si>
  <si>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</si>
  <si>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</si>
  <si>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</si>
  <si>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</si>
  <si>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</si>
  <si>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</si>
  <si>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</si>
  <si>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</si>
  <si>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</si>
  <si>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</si>
  <si>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</si>
  <si>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</si>
  <si>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</si>
  <si>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</si>
  <si>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</si>
  <si>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</si>
  <si>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</si>
  <si>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</si>
  <si>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</si>
  <si>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</si>
  <si>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</si>
  <si>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</si>
  <si>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</si>
  <si>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</si>
  <si>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</si>
  <si>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</si>
  <si>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</si>
  <si>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</si>
  <si>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</si>
  <si>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</si>
  <si>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</si>
  <si>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</si>
  <si>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</si>
  <si>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</si>
  <si>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</si>
  <si>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</si>
  <si>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</si>
  <si>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</si>
  <si>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</si>
  <si>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</si>
  <si>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</si>
  <si>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</si>
  <si>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</si>
  <si>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</si>
  <si>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</si>
  <si>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</si>
  <si>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</si>
  <si>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</si>
  <si>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</si>
  <si>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</si>
  <si>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</si>
  <si>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</si>
  <si>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</si>
  <si>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</si>
  <si>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</si>
  <si>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</si>
  <si>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</si>
  <si>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</si>
  <si>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</si>
  <si>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</si>
  <si>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</si>
  <si>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</si>
  <si>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</si>
  <si>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</si>
  <si>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</si>
  <si>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</si>
  <si>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</si>
  <si>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</si>
  <si>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</si>
  <si>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</si>
  <si>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</si>
  <si>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</si>
  <si>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</si>
  <si>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</si>
  <si>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</si>
  <si>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</si>
  <si>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</si>
  <si>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</si>
  <si>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</si>
  <si>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</si>
  <si>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</si>
  <si>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</si>
  <si>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</si>
  <si>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</si>
  <si>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</si>
  <si>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</si>
  <si>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</si>
  <si>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</si>
  <si>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</si>
  <si>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</si>
  <si>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</si>
  <si>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</si>
  <si>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</si>
  <si>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</si>
  <si>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</si>
  <si>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</si>
  <si>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</si>
  <si>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</si>
  <si>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</si>
  <si>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</si>
  <si>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</si>
  <si>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</si>
  <si>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</si>
  <si>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</si>
  <si>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</si>
  <si>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</si>
  <si>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</si>
  <si>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</si>
  <si>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</si>
  <si>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</si>
  <si>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</si>
  <si>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</si>
  <si>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</si>
  <si>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</si>
  <si>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</si>
  <si>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</si>
  <si>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</si>
  <si>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</si>
  <si>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</si>
  <si>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</si>
  <si>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</si>
  <si>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</si>
  <si>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</si>
  <si>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</si>
  <si>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</si>
  <si>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</si>
  <si>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</si>
  <si>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</si>
  <si>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</si>
  <si>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</si>
  <si>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</si>
  <si>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</si>
  <si>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</si>
  <si>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</si>
  <si>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</si>
  <si>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</si>
  <si>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</si>
  <si>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</si>
  <si>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</si>
  <si>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</si>
  <si>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</si>
  <si>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</si>
  <si>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</si>
  <si>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</si>
  <si>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</si>
  <si>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</si>
  <si>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</si>
  <si>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</si>
  <si>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</si>
  <si>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</si>
  <si>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</si>
  <si>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</si>
  <si>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</si>
  <si>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</si>
  <si>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</si>
  <si>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</si>
  <si>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</si>
  <si>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</si>
  <si>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</si>
  <si>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</si>
  <si>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</si>
  <si>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</si>
  <si>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</si>
  <si>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</si>
  <si>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</si>
  <si>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</si>
  <si>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</si>
  <si>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</si>
  <si>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</si>
  <si>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</si>
  <si>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</si>
  <si>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</si>
  <si>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</si>
  <si>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</si>
  <si>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</si>
  <si>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</si>
  <si>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</si>
  <si>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</si>
  <si>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</si>
  <si>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</si>
  <si>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</si>
  <si>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</si>
  <si>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</si>
  <si>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</si>
  <si>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</si>
  <si>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</si>
  <si>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</si>
  <si>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</si>
  <si>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</si>
  <si>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</si>
  <si>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</si>
  <si>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</si>
  <si>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</si>
  <si>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</si>
  <si>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</si>
  <si>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</si>
  <si>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</si>
  <si>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</si>
  <si>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</si>
  <si>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</si>
  <si>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</si>
  <si>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</si>
  <si>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</si>
  <si>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</si>
  <si>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</si>
  <si>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</si>
  <si>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</si>
  <si>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</si>
  <si>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</si>
  <si>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</si>
  <si>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</si>
  <si>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</si>
  <si>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</si>
  <si>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</si>
  <si>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</si>
  <si>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</si>
  <si>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</si>
  <si>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</si>
  <si>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</si>
  <si>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</si>
  <si>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</si>
  <si>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</si>
  <si>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</si>
  <si>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</si>
  <si>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</si>
  <si>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</si>
  <si>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</si>
  <si>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</si>
  <si>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</si>
  <si>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</si>
  <si>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</si>
  <si>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</si>
  <si>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</si>
  <si>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</si>
  <si>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</si>
  <si>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</si>
  <si>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</si>
  <si>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</si>
  <si>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</si>
  <si>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</si>
  <si>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</si>
  <si>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</si>
  <si>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</si>
  <si>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</si>
  <si>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</si>
  <si>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</si>
  <si>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</si>
  <si>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</si>
  <si>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</si>
  <si>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</si>
  <si>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</si>
  <si>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</si>
  <si>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</si>
  <si>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</si>
  <si>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</si>
  <si>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</si>
  <si>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</si>
  <si>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</si>
  <si>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</si>
  <si>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</si>
  <si>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</si>
  <si>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</si>
  <si>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</si>
  <si>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</si>
  <si>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</si>
  <si>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</si>
  <si>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</si>
  <si>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</si>
  <si>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</si>
  <si>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</si>
  <si>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</si>
  <si>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</si>
  <si>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</si>
  <si>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</si>
  <si>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</si>
  <si>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</si>
  <si>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</si>
  <si>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</si>
  <si>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</si>
  <si>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</si>
  <si>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</si>
  <si>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</si>
  <si>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</si>
  <si>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</si>
  <si>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</si>
  <si>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</si>
  <si>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</si>
  <si>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</si>
  <si>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</si>
  <si>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</si>
  <si>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</si>
  <si>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</si>
  <si>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</si>
  <si>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</si>
  <si>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</si>
  <si>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</si>
  <si>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</si>
  <si>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</si>
  <si>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</si>
  <si>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</si>
  <si>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</si>
  <si>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</si>
  <si>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</si>
  <si>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</si>
  <si>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</si>
  <si>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</si>
  <si>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</si>
  <si>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</si>
  <si>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</si>
  <si>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</si>
  <si>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</si>
  <si>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</si>
  <si>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</si>
  <si>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</si>
  <si>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</si>
  <si>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</si>
  <si>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</si>
  <si>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</si>
  <si>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</si>
  <si>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</si>
  <si>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</si>
  <si>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</si>
  <si>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</si>
  <si>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</si>
  <si>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</si>
  <si>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</si>
  <si>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</si>
  <si>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</si>
  <si>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</si>
  <si>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</si>
  <si>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</si>
  <si>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</si>
  <si>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</si>
  <si>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</si>
  <si>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</si>
  <si>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</si>
  <si>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</si>
  <si>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</si>
  <si>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</si>
  <si>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</si>
  <si>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</si>
  <si>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</si>
  <si>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</si>
  <si>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</si>
  <si>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</si>
  <si>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</si>
  <si>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</si>
  <si>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</si>
  <si>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</si>
  <si>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</si>
  <si>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</si>
  <si>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</si>
  <si>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</si>
  <si>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</si>
  <si>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</si>
  <si>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</si>
  <si>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</si>
  <si>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</si>
  <si>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</si>
  <si>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</si>
  <si>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</si>
  <si>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</si>
  <si>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</si>
  <si>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</si>
  <si>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</si>
  <si>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</si>
  <si>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</si>
  <si>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</si>
  <si>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</si>
  <si>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</si>
  <si>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</si>
  <si>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</si>
  <si>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</si>
  <si>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</si>
  <si>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</si>
  <si>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</si>
  <si>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</si>
  <si>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</si>
  <si>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</si>
  <si>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</si>
  <si>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</si>
  <si>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</si>
  <si>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</si>
  <si>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</si>
  <si>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</si>
  <si>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</si>
  <si>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</si>
  <si>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</si>
  <si>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</si>
  <si>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</si>
  <si>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</si>
  <si>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</si>
  <si>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</si>
  <si>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</si>
  <si>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</si>
  <si>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</si>
  <si>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</si>
  <si>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</si>
  <si>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</si>
  <si>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</si>
  <si>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</si>
  <si>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</si>
  <si>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</si>
  <si>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</si>
  <si>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</si>
  <si>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</si>
  <si>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</si>
  <si>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</si>
  <si>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</si>
  <si>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</si>
  <si>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</si>
  <si>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</si>
  <si>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</si>
  <si>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</si>
  <si>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</si>
  <si>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</si>
  <si>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</si>
  <si>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</si>
  <si>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</si>
  <si>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</si>
  <si>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</si>
  <si>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</si>
  <si>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</si>
  <si>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</si>
  <si>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</si>
  <si>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</si>
  <si>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</si>
  <si>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</si>
  <si>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</si>
  <si>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</si>
  <si>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</si>
  <si>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</si>
  <si>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</si>
  <si>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</si>
  <si>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</si>
  <si>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</si>
  <si>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</si>
  <si>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</si>
  <si>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</si>
  <si>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</si>
  <si>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</si>
  <si>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</si>
  <si>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</si>
  <si>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</si>
  <si>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</si>
  <si>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</si>
  <si>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</si>
  <si>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</si>
  <si>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</si>
  <si>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</si>
  <si>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</si>
  <si>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</si>
  <si>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</si>
  <si>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</si>
  <si>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</si>
  <si>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</si>
  <si>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</si>
  <si>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</si>
  <si>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</si>
  <si>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</si>
  <si>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</si>
  <si>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</si>
  <si>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</si>
  <si>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</si>
  <si>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</si>
  <si>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</si>
  <si>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</si>
  <si>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</si>
  <si>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</si>
  <si>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</si>
  <si>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</si>
  <si>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</si>
  <si>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</si>
  <si>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</si>
  <si>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</si>
  <si>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</si>
  <si>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</si>
  <si>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</si>
  <si>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</si>
  <si>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</si>
  <si>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</si>
  <si>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</si>
  <si>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</si>
  <si>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</si>
  <si>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</si>
  <si>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</si>
  <si>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</si>
  <si>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</si>
  <si>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</si>
  <si>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</si>
  <si>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</si>
  <si>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</si>
  <si>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</si>
  <si>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</si>
  <si>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</si>
  <si>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</si>
  <si>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</si>
  <si>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</si>
  <si>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</si>
  <si>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</si>
  <si>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</si>
  <si>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</si>
  <si>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</si>
  <si>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</si>
  <si>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</si>
  <si>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</si>
  <si>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</si>
  <si>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</si>
  <si>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</si>
  <si>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</si>
  <si>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</si>
  <si>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</si>
  <si>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</si>
  <si>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</si>
  <si>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</si>
  <si>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</si>
  <si>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</si>
  <si>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</si>
  <si>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</si>
  <si>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</si>
  <si>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</si>
  <si>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</si>
  <si>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</si>
  <si>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</si>
  <si>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</si>
  <si>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</si>
  <si>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</si>
  <si>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</si>
  <si>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</si>
  <si>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</si>
  <si>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</si>
  <si>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</si>
  <si>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</si>
  <si>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</si>
  <si>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</si>
  <si>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</si>
  <si>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</si>
  <si>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</si>
  <si>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</si>
  <si>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</si>
  <si>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</si>
  <si>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</si>
  <si>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</si>
  <si>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</si>
  <si>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</si>
  <si>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</si>
  <si>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</si>
  <si>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</si>
  <si>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</si>
  <si>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</si>
  <si>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</si>
  <si>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</si>
  <si>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</si>
  <si>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</si>
  <si>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</si>
  <si>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</si>
  <si>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</si>
  <si>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</si>
  <si>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</si>
  <si>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</si>
  <si>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</si>
  <si>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</si>
  <si>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</si>
  <si>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</si>
  <si>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</si>
  <si>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</si>
  <si>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</si>
  <si>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</si>
  <si>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</si>
  <si>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</si>
  <si>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</si>
  <si>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</si>
  <si>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</si>
  <si>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</si>
  <si>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</si>
  <si>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</si>
  <si>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</si>
  <si>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</si>
  <si>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</si>
  <si>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</si>
  <si>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</si>
  <si>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</si>
  <si>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</si>
  <si>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</si>
  <si>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</si>
  <si>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</si>
  <si>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</si>
  <si>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</si>
  <si>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</si>
  <si>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</si>
  <si>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</si>
  <si>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</si>
  <si>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</si>
  <si>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</si>
  <si>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</si>
  <si>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</si>
  <si>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</si>
  <si>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</si>
  <si>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</si>
  <si>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</si>
  <si>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</si>
  <si>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</si>
  <si>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</si>
  <si>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</si>
  <si>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</si>
  <si>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</si>
  <si>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</si>
  <si>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</si>
  <si>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</si>
  <si>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</si>
  <si>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</si>
  <si>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</si>
  <si>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</si>
  <si>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</si>
  <si>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</si>
  <si>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</si>
  <si>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</si>
  <si>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</si>
  <si>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</si>
  <si>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</si>
  <si>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</si>
  <si>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</si>
  <si>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</si>
  <si>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</si>
  <si>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</si>
  <si>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</si>
  <si>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</si>
  <si>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</si>
  <si>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</si>
  <si>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</si>
  <si>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</si>
  <si>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</si>
  <si>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</si>
  <si>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</si>
  <si>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</si>
  <si>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</si>
  <si>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</si>
  <si>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</si>
  <si>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</si>
  <si>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</si>
  <si>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</si>
  <si>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</si>
  <si>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</si>
  <si>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</si>
  <si>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</si>
  <si>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</si>
  <si>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</si>
  <si>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</si>
  <si>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</si>
  <si>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</si>
  <si>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</si>
  <si>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</si>
  <si>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</si>
  <si>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</si>
  <si>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</si>
  <si>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</si>
  <si>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</si>
  <si>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</si>
  <si>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</si>
  <si>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</si>
  <si>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</si>
  <si>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</si>
  <si>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</si>
  <si>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</si>
  <si>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</si>
  <si>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</si>
  <si>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</si>
  <si>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</si>
  <si>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</si>
  <si>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</si>
  <si>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</si>
  <si>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</si>
  <si>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</si>
  <si>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</si>
  <si>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</si>
  <si>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</si>
  <si>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</si>
  <si>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</si>
  <si>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</si>
  <si>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</si>
  <si>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</si>
  <si>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</si>
  <si>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</si>
  <si>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</si>
  <si>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</si>
  <si>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</si>
  <si>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</si>
  <si>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</si>
  <si>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</si>
  <si>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</si>
  <si>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</si>
  <si>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</si>
  <si>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</si>
  <si>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</si>
  <si>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</si>
  <si>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</si>
  <si>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</si>
  <si>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</si>
  <si>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</si>
  <si>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</si>
  <si>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</si>
  <si>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</si>
  <si>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</si>
  <si>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</si>
  <si>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</si>
  <si>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</si>
  <si>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</si>
  <si>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</si>
  <si>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</si>
  <si>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</si>
  <si>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</si>
  <si>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</si>
  <si>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</si>
  <si>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</si>
  <si>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</si>
  <si>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</si>
  <si>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</si>
  <si>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</si>
  <si>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</si>
  <si>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</si>
  <si>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</si>
  <si>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</si>
  <si>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</si>
  <si>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</si>
  <si>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</si>
  <si>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</si>
  <si>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</si>
  <si>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</si>
  <si>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</si>
  <si>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</si>
  <si>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</si>
  <si>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</si>
  <si>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</si>
  <si>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</si>
  <si>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</si>
  <si>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</si>
  <si>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</si>
  <si>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</si>
  <si>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</si>
  <si>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</si>
  <si>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</si>
  <si>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</si>
  <si>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</si>
  <si>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</si>
  <si>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</si>
  <si>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</si>
  <si>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</si>
  <si>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</si>
  <si>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</si>
  <si>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</si>
  <si>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</si>
  <si>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</si>
  <si>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</si>
  <si>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</si>
  <si>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</si>
  <si>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</si>
  <si>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</si>
  <si>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</si>
  <si>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</si>
  <si>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</si>
  <si>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</si>
  <si>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</si>
  <si>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</si>
  <si>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</si>
  <si>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</si>
  <si>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</si>
  <si>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</si>
  <si>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</si>
  <si>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</si>
  <si>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</si>
  <si>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</si>
  <si>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</si>
  <si>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</si>
  <si>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</si>
  <si>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</si>
  <si>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</si>
  <si>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</si>
  <si>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</si>
  <si>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</si>
  <si>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</si>
  <si>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</si>
  <si>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</si>
  <si>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</si>
  <si>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</si>
  <si>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</si>
  <si>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</si>
  <si>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</si>
  <si>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</si>
  <si>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</si>
  <si>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</si>
  <si>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</si>
  <si>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</si>
  <si>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</si>
  <si>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</si>
  <si>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</si>
  <si>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</si>
  <si>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</si>
  <si>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</si>
  <si>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</si>
  <si>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</si>
  <si>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</si>
  <si>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</si>
  <si>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</si>
  <si>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</si>
  <si>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</si>
  <si>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</si>
  <si>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</si>
  <si>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</si>
  <si>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</si>
  <si>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</si>
  <si>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</si>
  <si>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</si>
  <si>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</si>
  <si>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</si>
  <si>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</si>
  <si>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</si>
  <si>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</si>
  <si>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</si>
  <si>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</si>
  <si>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</si>
  <si>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</si>
  <si>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</si>
  <si>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</si>
  <si>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</si>
  <si>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</si>
  <si>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</si>
  <si>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</si>
  <si>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</si>
  <si>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</si>
  <si>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</si>
  <si>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</si>
  <si>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</si>
  <si>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</si>
  <si>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</si>
  <si>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</si>
  <si>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</si>
  <si>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</si>
  <si>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</si>
  <si>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</si>
  <si>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</si>
  <si>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</si>
  <si>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</si>
  <si>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</si>
  <si>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</si>
  <si>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</si>
  <si>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</si>
  <si>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</si>
  <si>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</si>
  <si>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</si>
  <si>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</si>
  <si>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</si>
  <si>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</si>
  <si>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</si>
  <si>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</si>
  <si>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</si>
  <si>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</si>
  <si>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</si>
  <si>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</si>
  <si>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</si>
  <si>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</si>
  <si>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</si>
  <si>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</si>
  <si>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</si>
  <si>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</si>
  <si>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</si>
  <si>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</si>
  <si>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</si>
  <si>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</si>
  <si>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</si>
  <si>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</si>
  <si>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</si>
  <si>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</si>
  <si>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</si>
  <si>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</si>
  <si>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</si>
  <si>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</si>
  <si>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</si>
  <si>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</si>
  <si>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</si>
  <si>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</si>
  <si>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</si>
  <si>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</si>
  <si>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</si>
  <si>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</si>
  <si>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</si>
  <si>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</si>
  <si>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</si>
  <si>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</si>
  <si>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</si>
  <si>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</si>
  <si>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</si>
  <si>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</si>
  <si>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</si>
  <si>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</si>
  <si>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</si>
  <si>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</si>
  <si>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</si>
  <si>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</si>
  <si>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</si>
  <si>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</si>
  <si>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</si>
  <si>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</si>
  <si>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</si>
  <si>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</si>
  <si>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</si>
  <si>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</si>
  <si>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</si>
  <si>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</si>
  <si>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</si>
  <si>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</si>
  <si>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</si>
  <si>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</si>
  <si>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</si>
  <si>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</si>
  <si>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</si>
  <si>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</si>
  <si>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</si>
  <si>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</si>
  <si>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</si>
  <si>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</si>
  <si>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</si>
  <si>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</si>
  <si>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</si>
  <si>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</si>
  <si>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</si>
  <si>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</si>
  <si>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</si>
  <si>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</si>
  <si>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</si>
  <si>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</si>
  <si>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</si>
  <si>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</si>
  <si>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</si>
  <si>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</si>
  <si>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</si>
  <si>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</si>
  <si>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</si>
  <si>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</si>
  <si>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</si>
  <si>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</si>
  <si>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</si>
  <si>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</si>
  <si>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</si>
  <si>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</si>
  <si>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</si>
  <si>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</si>
  <si>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</si>
  <si>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</si>
  <si>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</si>
  <si>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</si>
  <si>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</si>
  <si>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</si>
  <si>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</si>
  <si>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</si>
  <si>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</si>
  <si>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</si>
  <si>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</si>
  <si>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</si>
  <si>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</si>
  <si>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</si>
  <si>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</si>
  <si>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</si>
  <si>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</si>
  <si>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</si>
  <si>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</si>
  <si>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</si>
  <si>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</si>
  <si>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</si>
  <si>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</si>
  <si>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</si>
  <si>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</si>
  <si>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</si>
  <si>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</si>
  <si>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</si>
  <si>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</si>
  <si>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</si>
  <si>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</si>
  <si>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</si>
  <si>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</si>
  <si>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</si>
  <si>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</si>
  <si>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</si>
  <si>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</si>
  <si>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</si>
  <si>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</si>
  <si>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</si>
  <si>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</si>
  <si>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</si>
  <si>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</si>
  <si>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</si>
  <si>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</si>
  <si>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</si>
  <si>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</si>
  <si>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</si>
  <si>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</si>
  <si>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</si>
  <si>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</si>
  <si>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</si>
  <si>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</si>
  <si>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</si>
  <si>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</si>
  <si>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</si>
  <si>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</si>
  <si>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</si>
  <si>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</si>
  <si>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</si>
  <si>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</si>
  <si>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</si>
  <si>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</si>
  <si>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</si>
  <si>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</si>
  <si>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</si>
  <si>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</si>
  <si>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</si>
  <si>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</si>
  <si>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</si>
  <si>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</si>
  <si>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</si>
  <si>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</si>
  <si>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</si>
  <si>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</si>
  <si>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</si>
  <si>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</si>
  <si>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</si>
  <si>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</si>
  <si>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</si>
  <si>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</si>
  <si>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</si>
  <si>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</si>
  <si>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</si>
  <si>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</si>
  <si>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</si>
  <si>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</si>
  <si>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</si>
  <si>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</si>
  <si>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</si>
  <si>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</si>
  <si>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</si>
  <si>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</si>
  <si>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</si>
  <si>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</si>
  <si>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</si>
  <si>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</si>
  <si>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</si>
  <si>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</si>
  <si>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</si>
  <si>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</si>
  <si>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</si>
  <si>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</si>
  <si>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</si>
  <si>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</si>
  <si>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</si>
  <si>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</si>
  <si>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</si>
  <si>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</si>
  <si>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</si>
  <si>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</si>
  <si>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</si>
  <si>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</si>
  <si>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</si>
  <si>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</si>
  <si>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</si>
  <si>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</si>
  <si>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</si>
  <si>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</si>
  <si>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</si>
  <si>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</si>
  <si>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</si>
  <si>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</si>
  <si>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</si>
  <si>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</si>
  <si>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</si>
  <si>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</si>
  <si>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</si>
  <si>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</si>
  <si>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</si>
  <si>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</si>
  <si>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</si>
  <si>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</si>
  <si>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</si>
  <si>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</si>
  <si>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</si>
  <si>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</si>
  <si>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</si>
  <si>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</si>
  <si>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</si>
  <si>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</si>
  <si>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</si>
  <si>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</si>
  <si>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</si>
  <si>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</si>
  <si>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</si>
  <si>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</si>
  <si>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</si>
  <si>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</si>
  <si>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</si>
  <si>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</si>
  <si>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</si>
  <si>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</si>
  <si>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</si>
  <si>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</si>
  <si>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</si>
  <si>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</si>
  <si>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</si>
  <si>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</si>
  <si>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</si>
  <si>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</si>
  <si>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</si>
  <si>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</si>
  <si>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</si>
  <si>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</si>
  <si>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</si>
  <si>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</si>
  <si>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</si>
  <si>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</si>
  <si>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</si>
  <si>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</si>
  <si>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</si>
  <si>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</si>
  <si>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</si>
  <si>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</si>
  <si>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</si>
  <si>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</si>
  <si>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</si>
  <si>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</si>
  <si>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</si>
  <si>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</si>
  <si>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</si>
  <si>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</si>
  <si>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</si>
  <si>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</si>
  <si>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</si>
  <si>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</si>
  <si>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</si>
  <si>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</si>
  <si>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</si>
  <si>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</si>
  <si>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</si>
  <si>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</si>
  <si>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</si>
  <si>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</si>
  <si>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</si>
  <si>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</si>
  <si>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</si>
  <si>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</si>
  <si>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</si>
  <si>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</si>
  <si>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</si>
  <si>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</si>
  <si>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</si>
  <si>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</si>
  <si>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</si>
  <si>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</si>
  <si>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</si>
  <si>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</si>
  <si>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</si>
  <si>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</si>
  <si>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</si>
  <si>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</si>
  <si>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</si>
  <si>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</si>
  <si>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</si>
  <si>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</si>
  <si>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</si>
  <si>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</si>
  <si>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</si>
  <si>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</si>
  <si>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</si>
  <si>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</si>
  <si>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</si>
  <si>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</si>
  <si>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</si>
  <si>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</si>
  <si>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</si>
  <si>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</si>
  <si>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</si>
  <si>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</si>
  <si>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</si>
  <si>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</si>
  <si>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</si>
  <si>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</si>
  <si>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</si>
  <si>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</si>
  <si>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</si>
  <si>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</si>
  <si>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</si>
  <si>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</si>
  <si>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</si>
  <si>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</si>
  <si>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</si>
  <si>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</si>
  <si>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</si>
  <si>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</si>
  <si>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</si>
  <si>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</si>
  <si>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</si>
  <si>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</si>
  <si>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</si>
  <si>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</si>
  <si>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</si>
  <si>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</si>
  <si>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</si>
  <si>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</si>
  <si>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</si>
  <si>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</si>
  <si>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</si>
  <si>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</si>
  <si>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</si>
  <si>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</si>
  <si>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</si>
  <si>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</si>
  <si>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</si>
  <si>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</si>
  <si>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</si>
  <si>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</si>
  <si>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</si>
  <si>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</si>
  <si>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</si>
  <si>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</si>
  <si>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</si>
  <si>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</si>
  <si>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</si>
  <si>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</si>
  <si>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</si>
  <si>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</si>
  <si>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</si>
  <si>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</si>
  <si>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</si>
  <si>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</si>
  <si>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</si>
  <si>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</si>
  <si>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</si>
  <si>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</si>
  <si>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</si>
  <si>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</si>
  <si>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</si>
  <si>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</si>
  <si>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</si>
  <si>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</si>
  <si>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</si>
  <si>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</si>
  <si>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</si>
  <si>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</si>
  <si>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</si>
  <si>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</si>
  <si>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</si>
  <si>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</si>
  <si>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</si>
  <si>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</si>
  <si>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</si>
  <si>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</si>
  <si>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</si>
  <si>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</si>
  <si>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</si>
  <si>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</si>
  <si>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</si>
  <si>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</si>
  <si>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</si>
  <si>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</si>
  <si>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</si>
  <si>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</si>
  <si>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</si>
  <si>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</si>
  <si>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</si>
  <si>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</si>
  <si>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</si>
  <si>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</si>
  <si>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</si>
  <si>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</si>
  <si>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</si>
  <si>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</si>
  <si>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</si>
  <si>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</si>
  <si>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</si>
  <si>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</si>
  <si>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</si>
  <si>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</si>
  <si>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</si>
  <si>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</si>
  <si>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</si>
  <si>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</si>
  <si>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</si>
  <si>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</si>
  <si>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</si>
  <si>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</si>
  <si>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</si>
  <si>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</si>
  <si>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</si>
  <si>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</si>
  <si>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</si>
  <si>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</si>
  <si>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</si>
  <si>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</si>
  <si>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</si>
  <si>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</si>
  <si>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</si>
  <si>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</si>
  <si>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</si>
  <si>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</si>
  <si>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</si>
  <si>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</si>
  <si>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</si>
  <si>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</si>
  <si>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</si>
  <si>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</si>
  <si>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</si>
  <si>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</si>
  <si>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</si>
  <si>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</si>
  <si>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</si>
  <si>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</si>
  <si>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</si>
  <si>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</si>
  <si>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</si>
  <si>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</si>
  <si>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</si>
  <si>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</si>
  <si>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</si>
  <si>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</si>
  <si>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</si>
  <si>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</si>
  <si>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</si>
  <si>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</si>
  <si>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</si>
  <si>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</si>
  <si>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</si>
  <si>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</si>
  <si>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</si>
  <si>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</si>
  <si>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</si>
  <si>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</si>
  <si>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</si>
  <si>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</si>
  <si>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</si>
  <si>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</si>
  <si>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</si>
  <si>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</si>
  <si>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</si>
  <si>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</si>
  <si>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</si>
  <si>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</si>
  <si>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</si>
  <si>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</si>
  <si>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</si>
  <si>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</si>
  <si>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</si>
  <si>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</si>
  <si>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</si>
  <si>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</si>
  <si>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</si>
  <si>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</si>
  <si>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</si>
  <si>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</si>
  <si>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</si>
  <si>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</si>
  <si>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</si>
  <si>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</si>
  <si>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</si>
  <si>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</si>
  <si>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</si>
  <si>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</si>
  <si>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</si>
  <si>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</si>
  <si>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</si>
  <si>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</si>
  <si>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</si>
  <si>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</si>
  <si>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</si>
  <si>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</si>
  <si>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</si>
  <si>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</si>
  <si>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</si>
  <si>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</si>
  <si>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</si>
  <si>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</si>
  <si>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</si>
  <si>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</si>
  <si>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</si>
  <si>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</si>
  <si>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</si>
  <si>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</si>
  <si>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</si>
  <si>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</si>
  <si>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</si>
  <si>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</si>
  <si>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</si>
  <si>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</si>
  <si>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</si>
  <si>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</si>
  <si>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</si>
  <si>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</si>
  <si>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</si>
  <si>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</si>
  <si>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</si>
  <si>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</si>
  <si>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</si>
  <si>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</si>
  <si>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</si>
  <si>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</si>
  <si>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</si>
  <si>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</si>
  <si>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</si>
  <si>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</si>
  <si>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</si>
  <si>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</si>
  <si>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</si>
  <si>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</si>
  <si>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</si>
  <si>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</si>
  <si>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</si>
  <si>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</si>
  <si>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</si>
  <si>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</si>
  <si>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</si>
  <si>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</si>
  <si>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</si>
  <si>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</si>
  <si>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</si>
  <si>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</si>
  <si>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</si>
  <si>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</si>
  <si>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</si>
  <si>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</si>
  <si>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</si>
  <si>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</si>
  <si>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</si>
  <si>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</si>
  <si>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</si>
  <si>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</si>
  <si>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</si>
  <si>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</si>
  <si>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</si>
  <si>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</si>
  <si>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</si>
  <si>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</si>
  <si>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</si>
  <si>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</si>
  <si>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</si>
  <si>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</si>
  <si>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</si>
  <si>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</si>
  <si>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</si>
  <si>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</si>
  <si>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</si>
  <si>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</si>
  <si>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</si>
  <si>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</si>
  <si>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</si>
  <si>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</si>
  <si>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</si>
  <si>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</si>
  <si>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</si>
  <si>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</si>
  <si>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</si>
  <si>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</si>
  <si>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</si>
  <si>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</si>
  <si>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</si>
  <si>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</si>
  <si>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</si>
  <si>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</si>
  <si>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</si>
  <si>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</si>
  <si>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</si>
  <si>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</si>
  <si>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</si>
  <si>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</si>
  <si>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</si>
  <si>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</si>
  <si>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</si>
  <si>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</si>
  <si>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</si>
  <si>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</si>
  <si>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</si>
  <si>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</si>
  <si>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</si>
  <si>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</si>
  <si>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</si>
  <si>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</si>
  <si>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</si>
  <si>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</si>
  <si>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</si>
  <si>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</si>
  <si>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</si>
  <si>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</si>
  <si>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</si>
  <si>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</si>
  <si>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</si>
  <si>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</si>
  <si>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</si>
  <si>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</si>
  <si>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</si>
  <si>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</si>
  <si>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</si>
  <si>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</si>
  <si>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</si>
  <si>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</si>
  <si>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</si>
  <si>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</si>
  <si>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</si>
  <si>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</si>
  <si>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</si>
  <si>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</si>
  <si>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</si>
  <si>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</si>
  <si>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</si>
  <si>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</si>
  <si>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</si>
  <si>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</si>
  <si>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</si>
  <si>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</si>
  <si>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</si>
  <si>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</si>
  <si>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</si>
  <si>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</si>
  <si>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</si>
  <si>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</si>
  <si>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</si>
  <si>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</si>
  <si>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</si>
  <si>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</si>
  <si>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</si>
  <si>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</si>
  <si>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</si>
  <si>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</si>
  <si>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</si>
  <si>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</si>
  <si>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</si>
  <si>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</si>
  <si>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</si>
  <si>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</si>
  <si>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</si>
  <si>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</si>
  <si>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</si>
  <si>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</si>
  <si>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</si>
  <si>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</si>
  <si>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</si>
  <si>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</si>
  <si>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</si>
  <si>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</si>
  <si>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</si>
  <si>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</si>
  <si>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</si>
  <si>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</si>
  <si>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</si>
  <si>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</si>
  <si>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</si>
  <si>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</si>
  <si>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</si>
  <si>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</si>
  <si>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</si>
  <si>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</si>
  <si>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</si>
  <si>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</si>
  <si>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</si>
  <si>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</si>
  <si>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</si>
  <si>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</si>
  <si>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</si>
  <si>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</si>
  <si>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</si>
  <si>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</si>
  <si>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</si>
  <si>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</si>
  <si>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</si>
  <si>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</si>
  <si>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</si>
  <si>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</si>
  <si>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</si>
  <si>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</si>
  <si>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</si>
  <si>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</si>
  <si>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</si>
  <si>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</si>
  <si>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</si>
  <si>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</si>
  <si>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</si>
  <si>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</si>
  <si>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</si>
  <si>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</si>
  <si>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</si>
  <si>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</si>
  <si>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</si>
  <si>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</si>
  <si>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</si>
  <si>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</si>
  <si>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</si>
  <si>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</si>
  <si>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</si>
  <si>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</si>
  <si>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</si>
  <si>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</si>
  <si>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</si>
  <si>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</si>
  <si>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</si>
  <si>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</si>
  <si>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</si>
  <si>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</si>
  <si>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</si>
  <si>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</si>
  <si>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</si>
  <si>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</si>
  <si>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</si>
  <si>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</si>
  <si>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</si>
  <si>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</si>
  <si>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</si>
  <si>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</si>
  <si>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</si>
  <si>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</si>
  <si>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</si>
  <si>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</si>
  <si>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</si>
  <si>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</si>
  <si>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</si>
  <si>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</si>
  <si>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</si>
  <si>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</si>
  <si>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</si>
  <si>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</si>
  <si>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</si>
  <si>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</si>
  <si>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</si>
  <si>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</si>
  <si>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</si>
  <si>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</si>
  <si>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</si>
  <si>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</si>
  <si>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</si>
  <si>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</si>
  <si>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</si>
  <si>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</si>
  <si>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</si>
  <si>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</si>
  <si>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</si>
  <si>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</si>
  <si>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</si>
  <si>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</si>
  <si>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</si>
  <si>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</si>
  <si>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</si>
  <si>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</si>
  <si>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</si>
  <si>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</si>
  <si>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</si>
  <si>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</si>
  <si>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</si>
  <si>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</si>
  <si>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</si>
  <si>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</si>
  <si>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</si>
  <si>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</si>
  <si>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</si>
  <si>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</si>
  <si>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</si>
  <si>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</si>
  <si>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</si>
  <si>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</si>
  <si>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</si>
  <si>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</si>
  <si>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</si>
  <si>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</si>
  <si>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</si>
  <si>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</si>
  <si>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</si>
  <si>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</si>
  <si>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</si>
  <si>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</si>
  <si>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</si>
  <si>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</si>
  <si>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</si>
  <si>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</si>
  <si>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</si>
  <si>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</si>
  <si>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</si>
  <si>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</si>
  <si>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</si>
  <si>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</si>
  <si>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</si>
  <si>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</si>
  <si>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</si>
  <si>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</si>
  <si>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</si>
  <si>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</si>
  <si>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</si>
  <si>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</si>
  <si>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</si>
  <si>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</si>
  <si>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</si>
  <si>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</si>
  <si>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</si>
  <si>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</si>
  <si>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</si>
  <si>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</si>
  <si>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</si>
  <si>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</si>
  <si>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</si>
  <si>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</si>
  <si>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</si>
  <si>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</si>
  <si>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</si>
  <si>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</si>
  <si>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</si>
  <si>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</si>
  <si>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</si>
  <si>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</si>
  <si>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</si>
  <si>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</si>
  <si>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</si>
  <si>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</si>
  <si>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</si>
  <si>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</si>
  <si>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</si>
  <si>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</si>
  <si>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</si>
  <si>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</si>
  <si>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</si>
  <si>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</si>
  <si>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</si>
  <si>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</si>
  <si>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</si>
  <si>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</si>
  <si>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</si>
  <si>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</si>
  <si>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</si>
  <si>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</si>
  <si>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</si>
  <si>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</si>
  <si>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</si>
  <si>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</si>
  <si>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</si>
  <si>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</si>
  <si>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</si>
  <si>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</si>
  <si>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</si>
  <si>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</si>
  <si>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</si>
  <si>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</si>
  <si>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</si>
  <si>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</si>
  <si>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</si>
  <si>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</si>
  <si>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</si>
  <si>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</si>
  <si>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</si>
  <si>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</si>
  <si>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</si>
  <si>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</si>
  <si>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</si>
  <si>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</si>
  <si>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</si>
  <si>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</si>
  <si>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</si>
  <si>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</si>
  <si>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</si>
  <si>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</si>
  <si>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</si>
  <si>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</si>
  <si>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</si>
  <si>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</si>
  <si>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</si>
  <si>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</si>
  <si>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</si>
  <si>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</si>
  <si>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</si>
  <si>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</si>
  <si>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</si>
  <si>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</si>
  <si>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</si>
  <si>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</si>
  <si>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</si>
  <si>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</si>
  <si>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</si>
  <si>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</si>
  <si>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</si>
  <si>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</si>
  <si>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</si>
  <si>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</si>
  <si>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</si>
  <si>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</si>
  <si>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</si>
  <si>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</si>
  <si>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</si>
  <si>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</si>
  <si>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</si>
  <si>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</si>
  <si>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</si>
  <si>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</si>
  <si>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</si>
  <si>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</si>
  <si>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</si>
  <si>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</si>
  <si>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</si>
  <si>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</si>
  <si>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</si>
  <si>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</si>
  <si>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</si>
  <si>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</si>
  <si>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</si>
  <si>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</si>
  <si>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</si>
  <si>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</si>
  <si>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</si>
  <si>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</si>
  <si>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</si>
  <si>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</si>
  <si>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</si>
  <si>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</si>
  <si>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</si>
  <si>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</si>
  <si>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</si>
  <si>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</si>
  <si>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</si>
  <si>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</si>
  <si>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</si>
  <si>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</si>
  <si>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</si>
  <si>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</si>
  <si>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</si>
  <si>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</si>
  <si>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</si>
  <si>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</si>
  <si>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</si>
  <si>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</si>
  <si>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</si>
  <si>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</si>
  <si>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</si>
  <si>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</si>
  <si>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</si>
  <si>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</si>
  <si>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</si>
  <si>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</si>
  <si>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</si>
  <si>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</si>
  <si>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</si>
  <si>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</si>
  <si>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</si>
  <si>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</si>
  <si>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</si>
  <si>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</si>
  <si>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</si>
  <si>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</si>
  <si>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</si>
  <si>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</si>
  <si>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</si>
  <si>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</si>
  <si>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</si>
  <si>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</si>
  <si>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</si>
  <si>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</si>
  <si>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</si>
  <si>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</si>
  <si>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</si>
  <si>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</si>
  <si>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</si>
  <si>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</si>
  <si>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</si>
  <si>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</si>
  <si>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</si>
  <si>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</si>
  <si>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</si>
  <si>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</si>
  <si>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</si>
  <si>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</si>
  <si>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</si>
  <si>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</si>
  <si>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</si>
  <si>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</si>
  <si>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</si>
  <si>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</si>
  <si>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</si>
  <si>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</si>
  <si>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</si>
  <si>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</si>
  <si>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</si>
  <si>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</si>
  <si>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</si>
  <si>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</si>
  <si>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</si>
  <si>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</si>
  <si>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</si>
  <si>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</si>
  <si>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</si>
  <si>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</si>
  <si>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</si>
  <si>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</si>
  <si>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</si>
  <si>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</si>
  <si>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</si>
  <si>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</si>
  <si>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</si>
  <si>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</si>
  <si>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</si>
  <si>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</si>
  <si>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</si>
  <si>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</si>
  <si>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</si>
  <si>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</si>
  <si>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</si>
  <si>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</si>
  <si>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</si>
  <si>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</si>
  <si>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</si>
  <si>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</si>
  <si>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</si>
  <si>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</si>
  <si>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</si>
  <si>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</si>
  <si>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</si>
  <si>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</si>
  <si>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</si>
  <si>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</si>
  <si>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</si>
  <si>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</si>
  <si>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</si>
  <si>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</si>
  <si>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</si>
  <si>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</si>
  <si>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</si>
  <si>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</si>
  <si>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</si>
  <si>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</si>
  <si>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</si>
  <si>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</si>
  <si>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</si>
  <si>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</si>
  <si>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</si>
  <si>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</si>
  <si>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</si>
  <si>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</si>
  <si>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</si>
  <si>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</si>
  <si>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</si>
  <si>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</si>
  <si>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</si>
  <si>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</si>
  <si>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</si>
  <si>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</si>
  <si>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</si>
  <si>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</si>
  <si>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</si>
  <si>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</si>
  <si>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</si>
  <si>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</si>
  <si>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</si>
  <si>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</si>
  <si>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</si>
  <si>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</si>
  <si>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</si>
  <si>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</si>
  <si>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</si>
  <si>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</si>
  <si>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</si>
  <si>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</si>
  <si>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</si>
  <si>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</si>
  <si>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</si>
  <si>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</si>
  <si>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</si>
  <si>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</si>
  <si>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</si>
  <si>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</si>
  <si>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</si>
  <si>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</si>
  <si>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</si>
  <si>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</si>
  <si>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</si>
  <si>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</si>
  <si>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</si>
  <si>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</si>
  <si>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</si>
  <si>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</si>
  <si>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</si>
  <si>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</si>
  <si>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</si>
  <si>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</si>
  <si>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</si>
  <si>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</si>
  <si>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</si>
  <si>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</si>
  <si>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</si>
  <si>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</si>
  <si>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</si>
  <si>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</si>
  <si>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</si>
  <si>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</si>
  <si>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</si>
  <si>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</si>
  <si>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</si>
  <si>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</si>
  <si>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</si>
  <si>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</si>
  <si>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</si>
  <si>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</si>
  <si>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</si>
  <si>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</si>
  <si>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</si>
  <si>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</si>
  <si>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</si>
  <si>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</si>
  <si>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</si>
  <si>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</si>
  <si>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</si>
  <si>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</si>
  <si>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</si>
  <si>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</si>
  <si>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</si>
  <si>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</si>
  <si>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</si>
  <si>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</si>
  <si>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</si>
  <si>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</si>
  <si>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</si>
  <si>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</si>
  <si>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</si>
  <si>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</si>
  <si>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</si>
  <si>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</si>
  <si>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</si>
  <si>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</si>
  <si>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</si>
  <si>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</si>
  <si>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</si>
  <si>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</si>
  <si>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</si>
  <si>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</si>
  <si>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</si>
  <si>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</si>
  <si>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</si>
  <si>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</si>
  <si>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</si>
  <si>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</si>
  <si>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</si>
  <si>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</si>
  <si>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</si>
  <si>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</si>
  <si>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</si>
  <si>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</si>
  <si>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</si>
  <si>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</si>
  <si>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</si>
  <si>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</si>
  <si>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</si>
  <si>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</si>
  <si>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</si>
  <si>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</si>
  <si>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</si>
  <si>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</si>
  <si>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</si>
  <si>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</si>
  <si>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</si>
  <si>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</si>
  <si>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</si>
  <si>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</si>
  <si>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</si>
  <si>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</si>
  <si>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</si>
  <si>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</si>
  <si>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</si>
  <si>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</si>
  <si>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</si>
  <si>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</si>
  <si>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</si>
  <si>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</si>
  <si>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</si>
  <si>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</si>
  <si>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</si>
  <si>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</si>
  <si>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</si>
  <si>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</si>
  <si>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</si>
  <si>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</si>
  <si>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</si>
  <si>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</si>
  <si>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</si>
  <si>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</si>
  <si>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</si>
  <si>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</si>
  <si>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</si>
  <si>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</si>
  <si>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</si>
  <si>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</si>
  <si>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</si>
  <si>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</si>
  <si>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</si>
  <si>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</si>
  <si>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</si>
  <si>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</si>
  <si>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</si>
  <si>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</si>
  <si>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</si>
  <si>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</si>
  <si>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</si>
  <si>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</si>
  <si>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</si>
  <si>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</si>
  <si>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</si>
  <si>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</si>
  <si>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</si>
  <si>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</si>
  <si>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</si>
  <si>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</si>
  <si>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</si>
  <si>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</si>
  <si>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</si>
  <si>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</si>
  <si>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</si>
  <si>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</si>
  <si>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</si>
  <si>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</si>
  <si>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</si>
  <si>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</si>
  <si>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</si>
  <si>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</si>
  <si>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</si>
  <si>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</si>
  <si>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</si>
  <si>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</si>
  <si>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</si>
  <si>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</si>
  <si>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</si>
  <si>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</si>
  <si>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</si>
  <si>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</si>
  <si>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</si>
  <si>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</si>
  <si>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</si>
  <si>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</si>
  <si>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</si>
  <si>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</si>
  <si>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</si>
  <si>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</si>
  <si>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</si>
  <si>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</si>
  <si>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</si>
  <si>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</si>
  <si>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</si>
  <si>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</si>
  <si>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</si>
  <si>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</si>
  <si>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</si>
  <si>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</si>
  <si>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</si>
  <si>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</si>
  <si>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</si>
  <si>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</si>
  <si>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</si>
  <si>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</si>
  <si>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</si>
  <si>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</si>
  <si>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</si>
  <si>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</si>
  <si>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</si>
  <si>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</si>
  <si>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</si>
  <si>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</si>
  <si>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</si>
  <si>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</si>
  <si>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</si>
  <si>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</si>
  <si>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</si>
  <si>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</si>
  <si>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</si>
  <si>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</si>
  <si>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</si>
  <si>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</si>
  <si>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</si>
  <si>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</si>
  <si>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</si>
  <si>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</si>
  <si>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</si>
  <si>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</si>
  <si>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</si>
  <si>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</si>
  <si>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</si>
  <si>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</si>
  <si>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</si>
  <si>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</si>
  <si>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</si>
  <si>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</si>
  <si>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</si>
  <si>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</si>
  <si>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</si>
  <si>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</si>
  <si>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</si>
  <si>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</si>
  <si>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</si>
  <si>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</si>
  <si>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</si>
  <si>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</si>
  <si>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</si>
  <si>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</si>
  <si>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</si>
  <si>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</si>
  <si>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</si>
  <si>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</si>
  <si>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</si>
  <si>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</si>
  <si>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</si>
  <si>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</si>
  <si>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</si>
  <si>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</si>
  <si>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</si>
  <si>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</si>
  <si>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</si>
  <si>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</si>
  <si>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</si>
  <si>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</si>
  <si>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</si>
  <si>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</si>
  <si>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</si>
  <si>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</si>
  <si>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</si>
  <si>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</si>
  <si>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</si>
  <si>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</si>
  <si>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</si>
  <si>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</si>
  <si>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</si>
  <si>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</si>
  <si>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</si>
  <si>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</si>
  <si>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</si>
  <si>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</si>
  <si>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</si>
  <si>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</si>
  <si>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</si>
  <si>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</si>
  <si>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</si>
  <si>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</si>
  <si>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</si>
  <si>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</si>
  <si>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</si>
  <si>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</si>
  <si>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</si>
  <si>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</si>
  <si>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</si>
  <si>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</si>
  <si>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</si>
  <si>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</si>
  <si>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</si>
  <si>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</si>
  <si>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</si>
  <si>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</si>
  <si>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</si>
  <si>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</si>
  <si>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</si>
  <si>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</si>
  <si>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</si>
  <si>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</si>
  <si>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</si>
  <si>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</si>
  <si>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</si>
  <si>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</si>
  <si>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</si>
  <si>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</si>
  <si>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</si>
  <si>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</si>
  <si>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</si>
  <si>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</si>
  <si>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</si>
  <si>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</si>
  <si>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</si>
  <si>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</si>
  <si>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</si>
  <si>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</si>
  <si>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</si>
  <si>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</si>
  <si>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</si>
  <si>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</si>
  <si>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</si>
  <si>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</si>
  <si>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</si>
  <si>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</si>
  <si>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</si>
  <si>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</si>
  <si>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</si>
  <si>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</si>
  <si>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</si>
  <si>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</si>
  <si>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</si>
  <si>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</si>
  <si>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</si>
  <si>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</si>
  <si>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</si>
  <si>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</si>
  <si>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</si>
  <si>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</si>
  <si>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</si>
  <si>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</si>
  <si>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</si>
  <si>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</si>
  <si>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</si>
  <si>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</si>
  <si>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</si>
  <si>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</si>
  <si>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</si>
  <si>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</si>
  <si>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</si>
  <si>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</si>
  <si>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</si>
  <si>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</si>
  <si>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</si>
  <si>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</si>
  <si>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</si>
  <si>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</si>
  <si>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</si>
  <si>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</si>
  <si>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</si>
  <si>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</si>
  <si>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</si>
  <si>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</si>
  <si>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</si>
  <si>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</si>
  <si>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</si>
  <si>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</si>
  <si>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</si>
  <si>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</si>
  <si>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</si>
  <si>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</si>
  <si>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</si>
  <si>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</si>
  <si>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</si>
  <si>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</si>
  <si>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</si>
  <si>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</si>
  <si>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</si>
  <si>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</si>
  <si>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</si>
  <si>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</si>
  <si>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</si>
  <si>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</si>
  <si>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</si>
  <si>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</si>
  <si>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</si>
  <si>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</si>
  <si>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</si>
  <si>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</si>
  <si>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</si>
  <si>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</si>
  <si>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</si>
  <si>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</si>
  <si>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</si>
  <si>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</si>
  <si>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</si>
  <si>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</si>
  <si>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</si>
  <si>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</si>
  <si>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</si>
  <si>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</si>
  <si>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</si>
  <si>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</si>
  <si>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</si>
  <si>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</si>
  <si>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</si>
  <si>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</si>
  <si>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</si>
  <si>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</si>
  <si>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</si>
  <si>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</si>
  <si>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</si>
  <si>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</si>
  <si>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</si>
  <si>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</si>
  <si>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</si>
  <si>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</si>
  <si>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</si>
  <si>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</si>
  <si>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</si>
  <si>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</si>
  <si>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</si>
  <si>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</si>
  <si>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</si>
  <si>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</si>
  <si>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</si>
  <si>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</si>
  <si>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</si>
  <si>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</si>
  <si>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</si>
  <si>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</si>
  <si>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</si>
  <si>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</si>
  <si>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</si>
  <si>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</si>
  <si>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</si>
  <si>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</si>
  <si>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</si>
  <si>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</si>
  <si>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</si>
  <si>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</si>
  <si>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</si>
  <si>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</si>
  <si>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</si>
  <si>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</si>
  <si>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</si>
  <si>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</si>
  <si>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</si>
  <si>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</si>
  <si>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</si>
  <si>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</si>
  <si>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</si>
  <si>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</si>
  <si>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</si>
  <si>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</si>
  <si>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</si>
  <si>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</si>
  <si>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</si>
  <si>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</si>
  <si>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</si>
  <si>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</si>
  <si>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</si>
  <si>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</si>
  <si>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</si>
  <si>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</si>
  <si>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</si>
  <si>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</si>
  <si>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</si>
  <si>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</si>
  <si>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</si>
  <si>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</si>
  <si>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</si>
  <si>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</si>
  <si>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</si>
  <si>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</si>
  <si>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</si>
  <si>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</si>
  <si>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</si>
  <si>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</si>
  <si>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</si>
  <si>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</si>
  <si>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</si>
  <si>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</si>
  <si>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</si>
  <si>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</si>
  <si>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</si>
  <si>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</si>
  <si>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</si>
  <si>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</si>
  <si>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</si>
  <si>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</si>
  <si>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</si>
  <si>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</si>
  <si>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</si>
  <si>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</si>
  <si>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</si>
  <si>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</si>
  <si>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</si>
  <si>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</si>
  <si>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</si>
  <si>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</si>
  <si>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</si>
  <si>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</si>
  <si>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</si>
  <si>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</si>
  <si>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</si>
  <si>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</si>
  <si>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</si>
  <si>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</si>
  <si>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</si>
  <si>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</si>
  <si>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</si>
  <si>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</si>
  <si>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</si>
  <si>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</si>
  <si>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</si>
  <si>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</si>
  <si>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</si>
  <si>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</si>
  <si>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</si>
  <si>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</si>
  <si>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</si>
  <si>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</si>
  <si>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</si>
  <si>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</si>
  <si>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</si>
  <si>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</si>
  <si>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</si>
  <si>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</si>
  <si>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</si>
  <si>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</si>
  <si>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</si>
  <si>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</si>
  <si>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</si>
  <si>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</si>
  <si>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</si>
  <si>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</si>
  <si>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</si>
  <si>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</si>
  <si>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</si>
  <si>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</si>
  <si>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</si>
  <si>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</si>
  <si>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</si>
  <si>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</si>
  <si>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</si>
  <si>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</si>
  <si>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</si>
  <si>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</si>
  <si>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</si>
  <si>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</si>
  <si>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</si>
  <si>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</si>
  <si>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</si>
  <si>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</si>
  <si>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</si>
  <si>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</si>
  <si>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</si>
  <si>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</si>
  <si>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</si>
  <si>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</si>
  <si>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</si>
  <si>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</si>
  <si>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</si>
  <si>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</si>
  <si>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</si>
  <si>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</si>
  <si>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</si>
  <si>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</si>
  <si>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</si>
  <si>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</si>
  <si>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</si>
  <si>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</si>
  <si>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</si>
  <si>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</si>
  <si>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</si>
  <si>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</si>
  <si>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</si>
  <si>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</si>
  <si>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</si>
  <si>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</si>
  <si>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</si>
  <si>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</si>
  <si>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</si>
  <si>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</si>
  <si>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</si>
  <si>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</si>
  <si>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</si>
  <si>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</si>
  <si>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</si>
  <si>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</si>
  <si>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</si>
  <si>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</si>
  <si>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</si>
  <si>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</si>
  <si>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</si>
  <si>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</si>
  <si>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</si>
  <si>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</si>
  <si>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</si>
  <si>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</si>
  <si>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</si>
  <si>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</si>
  <si>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</si>
  <si>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</si>
  <si>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</si>
  <si>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</si>
  <si>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</si>
  <si>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</si>
  <si>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</si>
  <si>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</si>
  <si>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</si>
  <si>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</si>
  <si>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</si>
  <si>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</si>
  <si>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</si>
  <si>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</si>
  <si>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</si>
  <si>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</si>
  <si>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</si>
  <si>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</si>
  <si>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</si>
  <si>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</si>
  <si>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</si>
  <si>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</si>
  <si>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</si>
  <si>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</si>
  <si>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</si>
  <si>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</si>
  <si>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</si>
  <si>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</si>
  <si>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</si>
  <si>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</si>
  <si>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</si>
  <si>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</si>
  <si>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</si>
  <si>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</si>
  <si>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</si>
  <si>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</si>
  <si>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</si>
  <si>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</si>
  <si>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</si>
  <si>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</si>
  <si>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</si>
  <si>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</si>
  <si>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</si>
  <si>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</si>
  <si>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</si>
  <si>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</si>
  <si>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</si>
  <si>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</si>
  <si>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</si>
  <si>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</si>
  <si>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</si>
  <si>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</si>
  <si>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</si>
  <si>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</si>
  <si>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</si>
  <si>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</si>
  <si>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</si>
  <si>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</si>
  <si>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</si>
  <si>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</si>
  <si>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</si>
  <si>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</si>
  <si>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</si>
  <si>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</si>
  <si>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</si>
  <si>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</si>
  <si>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</si>
  <si>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</si>
  <si>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</si>
  <si>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</si>
  <si>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</si>
  <si>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</si>
  <si>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</si>
  <si>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</si>
  <si>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</si>
  <si>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</si>
  <si>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</si>
  <si>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</si>
  <si>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</si>
  <si>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</si>
  <si>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</si>
  <si>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</si>
  <si>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</si>
  <si>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</si>
  <si>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</si>
  <si>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</si>
  <si>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</si>
  <si>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</si>
  <si>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</si>
  <si>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</si>
  <si>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</si>
  <si>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</si>
  <si>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</si>
  <si>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</si>
  <si>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</si>
  <si>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</si>
  <si>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</si>
  <si>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</si>
  <si>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</si>
  <si>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</si>
  <si>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</si>
  <si>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</si>
  <si>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</si>
  <si>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</si>
  <si>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</si>
  <si>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</si>
  <si>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</si>
  <si>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</si>
  <si>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</si>
  <si>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</si>
  <si>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</si>
  <si>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</si>
  <si>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</si>
  <si>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</si>
  <si>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</si>
  <si>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</si>
  <si>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</si>
  <si>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</si>
  <si>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</si>
  <si>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</si>
  <si>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</si>
  <si>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</si>
  <si>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</si>
  <si>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</si>
  <si>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</si>
  <si>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</si>
  <si>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</si>
  <si>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</si>
  <si>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</si>
  <si>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</si>
  <si>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</si>
  <si>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</si>
  <si>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</si>
  <si>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</si>
  <si>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</si>
  <si>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</si>
  <si>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</si>
  <si>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</si>
  <si>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</si>
  <si>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</si>
  <si>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</si>
  <si>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</si>
  <si>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</si>
  <si>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</si>
  <si>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</si>
  <si>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</si>
  <si>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</si>
  <si>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</si>
  <si>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</si>
  <si>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</si>
  <si>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</si>
  <si>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</si>
  <si>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</si>
  <si>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</si>
  <si>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</si>
  <si>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</si>
  <si>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</si>
  <si>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</si>
  <si>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</si>
  <si>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</si>
  <si>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</si>
  <si>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</si>
  <si>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</si>
  <si>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</si>
  <si>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</si>
  <si>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</si>
  <si>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</si>
  <si>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</si>
  <si>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</si>
  <si>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</si>
  <si>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</si>
  <si>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</si>
  <si>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</si>
  <si>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</si>
  <si>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</si>
  <si>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</si>
  <si>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</si>
  <si>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</si>
  <si>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</si>
  <si>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</si>
  <si>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</si>
  <si>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</si>
  <si>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</si>
  <si>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</si>
  <si>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</si>
  <si>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</si>
  <si>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</si>
  <si>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</si>
  <si>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</si>
  <si>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</si>
  <si>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</si>
  <si>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</si>
  <si>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</si>
  <si>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</si>
  <si>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</si>
  <si>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</si>
  <si>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</si>
  <si>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</si>
  <si>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</si>
  <si>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</si>
  <si>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</si>
  <si>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</si>
  <si>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</si>
  <si>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</si>
  <si>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</si>
  <si>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</si>
  <si>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</si>
  <si>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</si>
  <si>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</si>
  <si>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</si>
  <si>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</si>
  <si>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</si>
  <si>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</si>
  <si>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</si>
  <si>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</si>
  <si>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</si>
  <si>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</si>
  <si>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</si>
  <si>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</si>
  <si>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</si>
  <si>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</si>
  <si>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</si>
  <si>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</si>
  <si>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</si>
  <si>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</si>
  <si>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</si>
  <si>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</si>
  <si>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</si>
  <si>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</si>
  <si>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</si>
  <si>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</si>
  <si>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</si>
  <si>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</si>
  <si>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</si>
  <si>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</si>
  <si>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</si>
  <si>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</si>
  <si>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</si>
  <si>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</si>
  <si>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</si>
  <si>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</si>
  <si>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</si>
  <si>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</si>
  <si>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</si>
  <si>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</si>
  <si>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</si>
  <si>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</si>
  <si>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</si>
  <si>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</si>
  <si>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</si>
  <si>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</si>
  <si>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</si>
  <si>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</si>
  <si>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</si>
  <si>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</si>
  <si>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</si>
  <si>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</si>
  <si>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</si>
  <si>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</si>
  <si>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</si>
  <si>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</si>
  <si>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</si>
  <si>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</si>
  <si>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</si>
  <si>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</si>
  <si>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</si>
  <si>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</si>
  <si>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</si>
  <si>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</si>
  <si>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</si>
  <si>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</si>
  <si>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</si>
  <si>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</si>
  <si>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</si>
  <si>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</si>
  <si>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</si>
  <si>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</si>
  <si>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</si>
  <si>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</si>
  <si>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</si>
  <si>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</si>
  <si>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</si>
  <si>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</si>
  <si>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</si>
  <si>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</si>
  <si>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</si>
  <si>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</si>
  <si>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</si>
  <si>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</si>
  <si>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</si>
  <si>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</si>
  <si>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</si>
  <si>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</si>
  <si>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</si>
  <si>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</si>
  <si>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</si>
  <si>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</si>
  <si>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</si>
  <si>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</si>
  <si>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</si>
  <si>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</si>
  <si>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</si>
  <si>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</si>
  <si>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</si>
  <si>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</si>
  <si>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</si>
  <si>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</si>
  <si>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</si>
  <si>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</si>
  <si>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</si>
  <si>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</si>
  <si>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</si>
  <si>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</si>
  <si>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</si>
  <si>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</si>
  <si>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</si>
  <si>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</si>
  <si>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</si>
  <si>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</si>
  <si>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</si>
  <si>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</si>
  <si>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</si>
  <si>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</si>
  <si>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</si>
  <si>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</si>
  <si>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</si>
  <si>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</si>
  <si>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</si>
  <si>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</si>
  <si>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</si>
  <si>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</si>
  <si>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</si>
  <si>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</si>
  <si>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</si>
  <si>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</si>
  <si>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</si>
  <si>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</si>
  <si>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</si>
  <si>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</si>
  <si>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</si>
  <si>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</si>
  <si>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</si>
  <si>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</si>
  <si>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</si>
  <si>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</si>
  <si>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</si>
  <si>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</si>
  <si>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</si>
  <si>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</si>
  <si>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</si>
  <si>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</si>
  <si>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</si>
  <si>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</si>
  <si>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</si>
  <si>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</si>
  <si>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</si>
  <si>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</si>
  <si>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</si>
  <si>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</si>
  <si>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</si>
  <si>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</si>
  <si>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</si>
  <si>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</si>
  <si>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</si>
  <si>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</si>
  <si>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</si>
  <si>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</si>
  <si>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</si>
  <si>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</si>
  <si>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</si>
  <si>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</si>
  <si>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</si>
  <si>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</si>
  <si>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</si>
  <si>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</si>
  <si>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</si>
  <si>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</si>
  <si>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</si>
  <si>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</si>
  <si>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</si>
  <si>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</si>
  <si>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</si>
  <si>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</si>
  <si>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</si>
  <si>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</si>
  <si>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</si>
  <si>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</si>
  <si>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</si>
  <si>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</si>
  <si>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</si>
  <si>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</si>
  <si>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</si>
  <si>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</si>
  <si>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</si>
  <si>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</si>
  <si>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</si>
  <si>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</si>
  <si>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</si>
  <si>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</si>
  <si>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</si>
  <si>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</si>
  <si>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</si>
  <si>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</si>
  <si>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</si>
  <si>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</si>
  <si>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</si>
  <si>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</si>
  <si>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</si>
  <si>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</si>
  <si>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</si>
  <si>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</si>
  <si>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</si>
  <si>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</si>
  <si>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</si>
  <si>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</si>
  <si>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</si>
  <si>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</si>
  <si>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</si>
  <si>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</si>
  <si>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</si>
  <si>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</si>
  <si>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</si>
  <si>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</si>
  <si>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</si>
  <si>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</si>
  <si>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</si>
  <si>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</si>
  <si>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</si>
  <si>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</si>
  <si>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</si>
  <si>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</si>
  <si>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</si>
  <si>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</si>
  <si>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</si>
  <si>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</si>
  <si>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</si>
  <si>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</si>
  <si>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</si>
  <si>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</si>
  <si>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</si>
  <si>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</si>
  <si>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</si>
  <si>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</si>
  <si>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</si>
  <si>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</si>
  <si>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</si>
  <si>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</si>
  <si>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</si>
  <si>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</si>
  <si>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</si>
  <si>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</si>
  <si>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</si>
  <si>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</si>
  <si>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</si>
  <si>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</si>
  <si>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</si>
  <si>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</si>
  <si>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</si>
  <si>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</si>
  <si>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</si>
  <si>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</si>
  <si>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</si>
  <si>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</si>
  <si>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</si>
  <si>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</si>
  <si>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</si>
  <si>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</si>
  <si>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</si>
  <si>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</si>
  <si>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</si>
  <si>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</si>
  <si>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</si>
  <si>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</si>
  <si>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</si>
  <si>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</si>
  <si>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</si>
  <si>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</si>
  <si>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</si>
  <si>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</si>
  <si>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</si>
  <si>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</si>
  <si>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</si>
  <si>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</si>
  <si>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</si>
  <si>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</si>
  <si>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</si>
  <si>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</si>
  <si>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</si>
  <si>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</si>
  <si>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</si>
  <si>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</si>
  <si>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</si>
  <si>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</si>
  <si>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</si>
  <si>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</si>
  <si>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</si>
  <si>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</si>
  <si>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</si>
  <si>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</si>
  <si>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</si>
  <si>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</si>
  <si>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</si>
  <si>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</si>
  <si>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</si>
  <si>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</si>
  <si>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</si>
  <si>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</si>
  <si>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</si>
  <si>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</si>
  <si>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</si>
  <si>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</si>
  <si>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</si>
  <si>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</si>
  <si>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</si>
  <si>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</si>
  <si>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</si>
  <si>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</si>
  <si>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</si>
  <si>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</si>
  <si>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</si>
  <si>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</si>
  <si>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</si>
  <si>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</si>
  <si>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</si>
  <si>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</si>
  <si>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</si>
  <si>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</si>
  <si>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</si>
  <si>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</si>
  <si>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</si>
  <si>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</si>
  <si>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</si>
  <si>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</si>
  <si>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</si>
  <si>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</si>
  <si>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</si>
  <si>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</si>
  <si>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</si>
  <si>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</si>
  <si>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</si>
  <si>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</si>
  <si>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</si>
  <si>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</si>
  <si>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</si>
  <si>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</si>
  <si>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</si>
  <si>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</si>
  <si>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</si>
  <si>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</si>
  <si>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</si>
  <si>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</si>
  <si>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</si>
  <si>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</si>
  <si>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</si>
  <si>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</si>
  <si>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</si>
  <si>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</si>
  <si>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</si>
  <si>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</si>
  <si>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</si>
  <si>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</si>
  <si>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</si>
  <si>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</si>
  <si>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</si>
  <si>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</si>
  <si>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</si>
  <si>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</si>
  <si>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</si>
  <si>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</si>
  <si>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</si>
  <si>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</si>
  <si>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</si>
  <si>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</si>
  <si>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</si>
  <si>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</si>
  <si>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</si>
  <si>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</si>
  <si>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</si>
  <si>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</si>
  <si>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</si>
  <si>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</si>
  <si>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</si>
  <si>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</si>
  <si>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</si>
  <si>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</si>
  <si>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</si>
  <si>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</si>
  <si>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</si>
  <si>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</si>
  <si>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</si>
  <si>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</si>
  <si>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</si>
  <si>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</si>
  <si>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</si>
  <si>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</si>
  <si>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</si>
  <si>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</si>
  <si>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</si>
  <si>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</si>
  <si>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</si>
  <si>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</si>
  <si>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</si>
  <si>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</si>
  <si>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</si>
  <si>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</si>
  <si>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</si>
  <si>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</si>
  <si>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</si>
  <si>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</si>
  <si>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</si>
  <si>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</si>
  <si>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</si>
  <si>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</si>
  <si>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</si>
  <si>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</si>
  <si>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</si>
  <si>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</si>
  <si>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</si>
  <si>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</si>
  <si>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</si>
  <si>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</si>
  <si>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</si>
  <si>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</si>
  <si>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</si>
  <si>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</si>
  <si>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</si>
  <si>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</si>
  <si>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</si>
  <si>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</si>
  <si>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</si>
  <si>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</si>
  <si>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</si>
  <si>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</si>
  <si>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</si>
  <si>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</si>
  <si>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</si>
  <si>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</si>
  <si>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</si>
  <si>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</si>
  <si>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</si>
  <si>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</si>
  <si>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</si>
  <si>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</si>
  <si>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</si>
  <si>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</si>
  <si>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</si>
  <si>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</si>
  <si>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</si>
  <si>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</si>
  <si>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</si>
  <si>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</si>
  <si>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</si>
  <si>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</si>
  <si>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</si>
  <si>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</si>
  <si>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</si>
  <si>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</si>
  <si>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</si>
  <si>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</si>
  <si>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</si>
  <si>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</si>
  <si>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</si>
  <si>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</si>
  <si>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</si>
  <si>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</si>
  <si>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</si>
  <si>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</si>
  <si>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</si>
  <si>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</si>
  <si>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</si>
  <si>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</si>
  <si>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</si>
  <si>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</si>
  <si>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</si>
  <si>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</si>
  <si>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</si>
  <si>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</si>
  <si>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</si>
  <si>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</si>
  <si>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</si>
  <si>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</si>
  <si>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</si>
  <si>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</si>
  <si>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</si>
  <si>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</si>
  <si>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</si>
  <si>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</si>
  <si>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</si>
  <si>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</si>
  <si>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</si>
  <si>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</si>
  <si>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</si>
  <si>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</si>
  <si>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</si>
  <si>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</si>
  <si>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</si>
  <si>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</si>
  <si>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</si>
  <si>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</si>
  <si>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</si>
  <si>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</si>
  <si>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</si>
  <si>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</si>
  <si>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</si>
  <si>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</si>
  <si>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</si>
  <si>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</si>
  <si>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</si>
  <si>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</si>
  <si>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</si>
  <si>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</si>
  <si>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</si>
  <si>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</si>
  <si>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</si>
  <si>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</si>
  <si>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</si>
  <si>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</si>
  <si>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</si>
  <si>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</si>
  <si>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</si>
  <si>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</si>
  <si>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</si>
  <si>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</si>
  <si>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</si>
  <si>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</si>
  <si>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</si>
  <si>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</si>
  <si>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</si>
  <si>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</si>
  <si>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</si>
  <si>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</si>
  <si>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</si>
  <si>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</si>
  <si>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</si>
  <si>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</si>
  <si>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</si>
  <si>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</si>
  <si>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</si>
  <si>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</si>
  <si>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</si>
  <si>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</si>
  <si>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</si>
  <si>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</si>
  <si>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</si>
  <si>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</si>
  <si>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</si>
  <si>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</si>
  <si>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</si>
  <si>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</si>
  <si>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</si>
  <si>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</si>
  <si>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</si>
  <si>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</si>
  <si>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</si>
  <si>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</si>
  <si>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</si>
  <si>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</si>
  <si>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</si>
  <si>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</si>
  <si>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</si>
  <si>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</si>
  <si>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</si>
  <si>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</si>
  <si>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</si>
  <si>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</si>
  <si>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</si>
  <si>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</si>
  <si>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</si>
  <si>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</si>
  <si>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</si>
  <si>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</si>
  <si>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</si>
  <si>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</si>
  <si>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</si>
  <si>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</si>
  <si>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</si>
  <si>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</si>
  <si>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</si>
  <si>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</si>
  <si>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</si>
  <si>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</si>
  <si>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</si>
  <si>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</si>
  <si>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</si>
  <si>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</si>
  <si>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</si>
  <si>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</si>
  <si>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</si>
  <si>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</si>
  <si>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</si>
  <si>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</si>
  <si>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</si>
  <si>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</si>
  <si>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</si>
  <si>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</si>
  <si>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</si>
  <si>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</si>
  <si>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</si>
  <si>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</si>
  <si>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</si>
  <si>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</si>
  <si>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</si>
  <si>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</si>
  <si>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</si>
  <si>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</si>
  <si>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</si>
  <si>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</si>
  <si>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</si>
  <si>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</si>
  <si>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</si>
  <si>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</si>
  <si>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</si>
  <si>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</si>
  <si>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</si>
  <si>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</si>
  <si>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</si>
  <si>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</si>
  <si>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</si>
  <si>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</si>
  <si>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</si>
  <si>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</si>
  <si>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</si>
  <si>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</si>
  <si>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</si>
  <si>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</si>
  <si>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</si>
  <si>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</si>
  <si>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</si>
  <si>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</si>
  <si>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</si>
  <si>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</si>
  <si>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</si>
  <si>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</si>
  <si>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</si>
  <si>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</si>
  <si>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</si>
  <si>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</si>
  <si>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</si>
  <si>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</si>
  <si>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</si>
  <si>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</si>
  <si>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</si>
  <si>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</si>
  <si>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</si>
  <si>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</si>
  <si>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</si>
  <si>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</si>
  <si>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</si>
  <si>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</si>
  <si>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</si>
  <si>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</si>
  <si>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</si>
  <si>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</si>
  <si>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</si>
  <si>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</si>
  <si>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</si>
  <si>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</si>
  <si>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</si>
  <si>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</si>
  <si>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</si>
  <si>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</si>
  <si>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</si>
  <si>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</si>
  <si>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</si>
  <si>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</si>
  <si>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</si>
  <si>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</si>
  <si>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</si>
  <si>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</si>
  <si>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</si>
  <si>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</si>
  <si>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</si>
  <si>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</si>
  <si>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</si>
  <si>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</si>
  <si>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</si>
  <si>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</si>
  <si>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</si>
  <si>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</si>
  <si>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</si>
  <si>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</si>
  <si>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</si>
  <si>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</si>
  <si>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</si>
  <si>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</si>
  <si>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</si>
  <si>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</si>
  <si>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</si>
  <si>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</si>
  <si>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</si>
  <si>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</si>
  <si>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</si>
  <si>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</si>
  <si>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</si>
  <si>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</si>
  <si>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</si>
  <si>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</si>
  <si>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</si>
  <si>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</si>
  <si>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</si>
  <si>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</si>
  <si>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</si>
  <si>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</si>
  <si>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</si>
  <si>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</si>
  <si>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</si>
  <si>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</si>
  <si>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</si>
  <si>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</si>
  <si>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</si>
  <si>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</si>
  <si>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</si>
  <si>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</si>
  <si>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</si>
  <si>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</si>
  <si>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</si>
  <si>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</si>
  <si>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</si>
  <si>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</si>
  <si>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</si>
  <si>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</si>
  <si>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</si>
  <si>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</si>
  <si>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</si>
  <si>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</si>
  <si>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</si>
  <si>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</si>
  <si>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</si>
  <si>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</si>
  <si>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</si>
  <si>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</si>
  <si>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</si>
  <si>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</si>
  <si>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</si>
  <si>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</si>
  <si>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</si>
  <si>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</si>
  <si>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</si>
  <si>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</si>
  <si>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</si>
  <si>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</si>
  <si>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</si>
  <si>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</si>
  <si>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</si>
  <si>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</si>
  <si>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</si>
  <si>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</si>
  <si>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</si>
  <si>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</si>
  <si>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</si>
  <si>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</si>
  <si>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</si>
  <si>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</si>
  <si>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</si>
  <si>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</si>
  <si>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</si>
  <si>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</si>
  <si>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</si>
  <si>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</si>
  <si>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</si>
  <si>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</si>
  <si>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</si>
  <si>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</si>
  <si>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</si>
  <si>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</si>
  <si>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</si>
  <si>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</si>
  <si>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</si>
  <si>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</si>
  <si>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</si>
  <si>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</si>
  <si>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</si>
  <si>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</si>
  <si>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</si>
  <si>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</si>
  <si>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</si>
  <si>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</si>
  <si>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</si>
  <si>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</si>
  <si>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</si>
  <si>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</si>
  <si>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</si>
  <si>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</si>
  <si>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</si>
  <si>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</si>
  <si>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</si>
  <si>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</si>
  <si>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</si>
  <si>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</si>
  <si>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</si>
  <si>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</si>
  <si>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</si>
  <si>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</si>
  <si>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</si>
  <si>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</si>
  <si>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</si>
  <si>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</si>
  <si>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</si>
  <si>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</si>
  <si>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</si>
  <si>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</si>
  <si>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</si>
  <si>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</si>
  <si>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</si>
  <si>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</si>
  <si>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</si>
  <si>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</si>
  <si>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</si>
  <si>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</si>
  <si>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</si>
  <si>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</si>
  <si>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</si>
  <si>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</si>
  <si>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</si>
  <si>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</si>
  <si>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</si>
  <si>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</si>
  <si>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</si>
  <si>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</si>
  <si>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</si>
  <si>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</si>
  <si>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</si>
  <si>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</si>
  <si>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</si>
  <si>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</si>
  <si>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</si>
  <si>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</si>
  <si>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</si>
  <si>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</si>
  <si>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</si>
  <si>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</si>
  <si>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</si>
  <si>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</si>
  <si>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</si>
  <si>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</si>
  <si>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</si>
  <si>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</si>
  <si>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</si>
  <si>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</si>
  <si>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</si>
  <si>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</si>
  <si>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</si>
  <si>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</si>
  <si>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</si>
  <si>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</si>
  <si>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</si>
  <si>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</si>
  <si>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</si>
  <si>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</si>
  <si>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</si>
  <si>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</si>
  <si>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</si>
  <si>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</si>
  <si>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</si>
  <si>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</si>
  <si>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</si>
  <si>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</si>
  <si>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</si>
  <si>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</si>
  <si>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</si>
  <si>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</si>
  <si>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</si>
  <si>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</si>
  <si>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</si>
  <si>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</si>
  <si>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</si>
  <si>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</si>
  <si>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</si>
  <si>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</si>
  <si>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</si>
  <si>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</si>
  <si>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</si>
  <si>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</si>
  <si>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</si>
  <si>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</si>
  <si>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</si>
  <si>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</si>
  <si>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</si>
  <si>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</si>
  <si>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</si>
  <si>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</si>
  <si>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</si>
  <si>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</si>
  <si>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</si>
  <si>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</si>
  <si>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</si>
  <si>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</si>
  <si>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</si>
  <si>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</si>
  <si>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</si>
  <si>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</si>
  <si>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</si>
  <si>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</si>
  <si>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</si>
  <si>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</si>
  <si>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</si>
  <si>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</si>
  <si>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</si>
  <si>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</si>
  <si>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</si>
  <si>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</si>
  <si>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</si>
  <si>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</si>
  <si>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</si>
  <si>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</si>
  <si>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</si>
  <si>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</si>
  <si>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</si>
  <si>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</si>
  <si>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</si>
  <si>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</si>
  <si>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</si>
  <si>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</si>
  <si>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</si>
  <si>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</si>
  <si>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</si>
  <si>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</si>
  <si>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</si>
  <si>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</si>
  <si>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</si>
  <si>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</si>
  <si>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</si>
  <si>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</si>
  <si>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</si>
  <si>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</si>
  <si>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</si>
  <si>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</si>
  <si>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</si>
  <si>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</si>
  <si>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</si>
  <si>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</si>
  <si>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</si>
  <si>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</si>
  <si>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</si>
  <si>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</si>
  <si>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</si>
  <si>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</si>
  <si>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</si>
  <si>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</si>
  <si>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</si>
  <si>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</si>
  <si>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</si>
  <si>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</si>
  <si>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</si>
  <si>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</si>
  <si>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</si>
  <si>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</si>
  <si>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</si>
  <si>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</si>
  <si>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</si>
  <si>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</si>
  <si>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</si>
  <si>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</si>
  <si>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</si>
  <si>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</si>
  <si>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</si>
  <si>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</si>
  <si>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</si>
  <si>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</si>
  <si>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</si>
  <si>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</si>
  <si>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</si>
  <si>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</si>
  <si>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</si>
  <si>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</si>
  <si>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</si>
  <si>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</si>
  <si>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</si>
  <si>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</si>
  <si>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</si>
  <si>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</si>
  <si>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</si>
  <si>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</si>
  <si>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</si>
  <si>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</si>
  <si>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</si>
  <si>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</si>
  <si>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</si>
  <si>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</si>
  <si>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</si>
  <si>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</si>
  <si>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</si>
  <si>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</si>
  <si>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</si>
  <si>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</si>
  <si>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</si>
  <si>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</si>
  <si>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</si>
  <si>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</si>
  <si>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</si>
  <si>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</si>
  <si>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</si>
  <si>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</si>
  <si>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</si>
  <si>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</si>
  <si>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</si>
  <si>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</si>
  <si>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</si>
  <si>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</si>
  <si>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</si>
  <si>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</si>
  <si>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</si>
  <si>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</si>
  <si>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</si>
  <si>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</si>
  <si>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</si>
  <si>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</si>
  <si>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</si>
  <si>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</si>
  <si>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</si>
  <si>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</si>
  <si>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</si>
  <si>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</si>
  <si>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</si>
  <si>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</si>
  <si>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</si>
  <si>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</si>
  <si>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</si>
  <si>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</si>
  <si>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</si>
  <si>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</si>
  <si>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</si>
  <si>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</si>
  <si>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</si>
  <si>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</si>
  <si>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</si>
  <si>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</si>
  <si>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</si>
  <si>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</si>
  <si>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</si>
  <si>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</si>
  <si>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</si>
  <si>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</si>
  <si>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</si>
  <si>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</si>
  <si>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</si>
  <si>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</si>
  <si>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</si>
  <si>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</si>
  <si>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</si>
  <si>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</si>
  <si>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</si>
  <si>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</si>
  <si>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</si>
  <si>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</si>
  <si>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</si>
  <si>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</si>
  <si>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</si>
  <si>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</si>
  <si>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</si>
  <si>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</si>
  <si>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</si>
  <si>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</si>
  <si>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</si>
  <si>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</si>
  <si>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</si>
  <si>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</si>
  <si>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</si>
  <si>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</si>
  <si>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</si>
  <si>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</si>
  <si>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</si>
  <si>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</si>
  <si>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</si>
  <si>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</si>
  <si>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</si>
  <si>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</si>
  <si>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</si>
  <si>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</si>
  <si>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</si>
  <si>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</si>
  <si>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</si>
  <si>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</si>
  <si>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</si>
  <si>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</si>
  <si>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</si>
  <si>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</si>
  <si>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</si>
  <si>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</si>
  <si>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</si>
  <si>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</si>
  <si>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</si>
  <si>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</si>
  <si>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</si>
  <si>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</si>
  <si>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</si>
  <si>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</si>
  <si>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</si>
  <si>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</si>
  <si>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</si>
  <si>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</si>
  <si>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</si>
  <si>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</si>
  <si>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</si>
  <si>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</si>
  <si>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</si>
  <si>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</si>
  <si>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</si>
  <si>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</si>
  <si>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</si>
  <si>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</si>
  <si>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</si>
  <si>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</si>
  <si>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</si>
  <si>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</si>
  <si>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</si>
  <si>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</si>
  <si>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</si>
  <si>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</si>
  <si>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</si>
  <si>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</si>
  <si>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</si>
  <si>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</si>
  <si>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</si>
  <si>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</si>
  <si>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</si>
  <si>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</si>
  <si>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</si>
  <si>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</si>
  <si>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</si>
  <si>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</si>
  <si>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</si>
  <si>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</si>
  <si>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</si>
  <si>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</si>
  <si>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</si>
  <si>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</si>
  <si>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</si>
  <si>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</si>
  <si>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</si>
  <si>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</si>
  <si>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</si>
  <si>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</si>
  <si>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</si>
  <si>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</si>
  <si>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</si>
  <si>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</si>
  <si>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</si>
  <si>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</si>
  <si>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</si>
  <si>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</si>
  <si>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</si>
  <si>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</si>
  <si>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</si>
  <si>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</si>
  <si>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</si>
  <si>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</si>
  <si>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</si>
  <si>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</si>
  <si>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</si>
  <si>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</si>
  <si>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</si>
  <si>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</si>
  <si>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</si>
  <si>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</si>
  <si>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</si>
  <si>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</si>
  <si>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</si>
  <si>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</si>
  <si>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</si>
  <si>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</si>
  <si>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</si>
  <si>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</si>
  <si>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</si>
  <si>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</si>
  <si>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</si>
  <si>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</si>
  <si>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</si>
  <si>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</si>
  <si>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</si>
  <si>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</si>
  <si>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</si>
  <si>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</si>
  <si>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</si>
  <si>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</si>
  <si>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</si>
  <si>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</si>
  <si>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</si>
  <si>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</si>
  <si>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</si>
  <si>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</si>
  <si>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</si>
  <si>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</si>
  <si>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</si>
  <si>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</si>
  <si>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</si>
  <si>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</si>
  <si>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</si>
  <si>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</si>
  <si>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</si>
  <si>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</si>
  <si>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</si>
  <si>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</si>
  <si>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</si>
  <si>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</si>
  <si>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</si>
  <si>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</si>
  <si>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</si>
  <si>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</si>
  <si>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</si>
  <si>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</si>
  <si>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</si>
  <si>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</si>
  <si>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</si>
  <si>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</si>
  <si>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</si>
  <si>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</si>
  <si>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</si>
  <si>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</si>
  <si>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</si>
  <si>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</si>
  <si>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</si>
  <si>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</si>
  <si>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</si>
  <si>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</si>
  <si>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</si>
  <si>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</si>
  <si>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</si>
  <si>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</si>
  <si>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</si>
  <si>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</si>
  <si>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</si>
  <si>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</si>
  <si>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</si>
  <si>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</si>
  <si>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</si>
  <si>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</si>
  <si>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</si>
  <si>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</si>
  <si>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</si>
  <si>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</si>
  <si>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</si>
  <si>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</si>
  <si>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</si>
  <si>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</si>
  <si>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</si>
  <si>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</si>
  <si>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</si>
  <si>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</si>
  <si>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</si>
  <si>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</si>
  <si>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</si>
  <si>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</si>
  <si>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</si>
  <si>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</si>
  <si>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</si>
  <si>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</si>
  <si>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</si>
  <si>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</si>
  <si>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</si>
  <si>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</si>
  <si>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</si>
  <si>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</si>
  <si>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</si>
  <si>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</si>
  <si>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</si>
  <si>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</si>
  <si>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</si>
  <si>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</si>
  <si>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</si>
  <si>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</si>
  <si>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</si>
  <si>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</si>
  <si>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</si>
  <si>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</si>
  <si>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</si>
  <si>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</si>
  <si>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</si>
  <si>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</si>
  <si>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</si>
  <si>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</si>
  <si>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</si>
  <si>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</si>
  <si>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</si>
  <si>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</si>
  <si>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</si>
  <si>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</si>
  <si>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</si>
  <si>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</si>
  <si>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</si>
  <si>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</si>
  <si>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</si>
  <si>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</si>
  <si>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</si>
  <si>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</si>
  <si>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</si>
  <si>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</si>
  <si>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</si>
  <si>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</si>
  <si>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</si>
  <si>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</si>
  <si>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</si>
  <si>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</si>
  <si>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</si>
  <si>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</si>
  <si>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</si>
  <si>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</si>
  <si>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</si>
  <si>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</si>
  <si>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</si>
  <si>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</si>
  <si>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</si>
  <si>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</si>
  <si>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</si>
  <si>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</si>
  <si>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</si>
  <si>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</si>
  <si>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</si>
  <si>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</si>
  <si>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</si>
  <si>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</si>
  <si>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</si>
  <si>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</si>
  <si>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</si>
  <si>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</si>
  <si>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</si>
  <si>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</si>
  <si>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</si>
  <si>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</si>
  <si>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</si>
  <si>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</si>
  <si>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</si>
  <si>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</si>
  <si>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</si>
  <si>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</si>
  <si>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</si>
  <si>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</si>
  <si>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</si>
  <si>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</si>
  <si>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</si>
  <si>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</si>
  <si>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</si>
  <si>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</si>
  <si>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</si>
  <si>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</si>
  <si>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</si>
  <si>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</si>
  <si>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</si>
  <si>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</si>
  <si>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</si>
  <si>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</si>
  <si>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</si>
  <si>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</si>
  <si>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</si>
  <si>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</si>
  <si>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</si>
  <si>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</si>
  <si>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</si>
  <si>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</si>
  <si>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</si>
  <si>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</si>
  <si>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</si>
  <si>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</si>
  <si>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</si>
  <si>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</si>
  <si>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</si>
  <si>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</si>
  <si>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</si>
  <si>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</si>
  <si>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</si>
  <si>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</si>
  <si>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</si>
  <si>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</si>
  <si>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</si>
  <si>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</si>
  <si>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</si>
  <si>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</si>
  <si>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</si>
  <si>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</si>
  <si>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</si>
  <si>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</si>
  <si>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</si>
  <si>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</si>
  <si>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</si>
  <si>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</si>
  <si>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</si>
  <si>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</si>
  <si>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</si>
  <si>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</si>
  <si>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</si>
  <si>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</si>
  <si>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</si>
  <si>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</si>
  <si>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</si>
  <si>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</si>
  <si>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</si>
  <si>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</si>
  <si>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</si>
  <si>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</si>
  <si>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</si>
  <si>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</si>
  <si>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</si>
  <si>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</si>
  <si>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</si>
  <si>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</si>
  <si>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</si>
  <si>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</si>
  <si>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</si>
  <si>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</si>
  <si>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</si>
  <si>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</si>
  <si>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</si>
  <si>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</si>
  <si>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</si>
  <si>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</si>
  <si>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</si>
  <si>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</si>
  <si>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</si>
  <si>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</si>
  <si>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</si>
  <si>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</si>
  <si>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</si>
  <si>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</si>
  <si>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</si>
  <si>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</si>
  <si>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</si>
  <si>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</si>
  <si>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</si>
  <si>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</si>
  <si>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</si>
  <si>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</si>
  <si>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</si>
  <si>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</si>
  <si>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</si>
  <si>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</si>
  <si>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</si>
  <si>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</si>
  <si>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</si>
  <si>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</si>
  <si>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</si>
  <si>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</si>
  <si>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</si>
  <si>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</si>
  <si>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</si>
  <si>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</si>
  <si>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</si>
  <si>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</si>
  <si>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</si>
  <si>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</si>
  <si>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</si>
  <si>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</si>
  <si>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</si>
  <si>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</si>
  <si>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</si>
  <si>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</si>
  <si>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</si>
  <si>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</si>
  <si>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</si>
  <si>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</si>
  <si>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</si>
  <si>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</si>
  <si>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</si>
  <si>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</si>
  <si>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</si>
  <si>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</si>
  <si>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</si>
  <si>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</si>
  <si>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</si>
  <si>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</si>
  <si>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</si>
  <si>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</si>
  <si>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</si>
  <si>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</si>
  <si>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</si>
  <si>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</si>
  <si>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</si>
  <si>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</si>
  <si>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</si>
  <si>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</si>
  <si>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</si>
  <si>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</si>
  <si>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</si>
  <si>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</si>
  <si>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</si>
  <si>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</si>
  <si>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</si>
  <si>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</si>
  <si>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</si>
  <si>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</si>
  <si>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</si>
  <si>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</si>
  <si>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</si>
  <si>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</si>
  <si>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</si>
  <si>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</si>
  <si>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</si>
  <si>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</si>
  <si>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</si>
  <si>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</si>
  <si>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</si>
  <si>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</si>
  <si>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</si>
  <si>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</si>
  <si>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</si>
  <si>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</si>
  <si>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</si>
  <si>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</si>
  <si>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</si>
  <si>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</si>
  <si>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</si>
  <si>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</si>
  <si>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</si>
  <si>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</si>
  <si>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</si>
  <si>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</si>
  <si>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</si>
  <si>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</si>
  <si>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</si>
  <si>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</si>
  <si>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</si>
  <si>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</si>
  <si>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</si>
  <si>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</si>
  <si>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</si>
  <si>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</si>
  <si>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</si>
  <si>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</si>
  <si>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</si>
  <si>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</si>
  <si>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</si>
  <si>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</si>
  <si>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</si>
  <si>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</si>
  <si>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</si>
  <si>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</si>
  <si>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</si>
  <si>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</si>
  <si>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</si>
  <si>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</si>
  <si>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</si>
  <si>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</si>
  <si>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</si>
  <si>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</si>
  <si>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</si>
  <si>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</si>
  <si>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</si>
  <si>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</si>
  <si>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</si>
  <si>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</si>
  <si>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</si>
  <si>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</si>
  <si>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</si>
  <si>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</si>
  <si>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</si>
  <si>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</si>
  <si>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</si>
  <si>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</si>
  <si>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</si>
  <si>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</si>
  <si>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</si>
  <si>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</si>
  <si>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</si>
  <si>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</si>
  <si>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</si>
  <si>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</si>
  <si>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</si>
  <si>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</si>
  <si>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</si>
  <si>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</si>
  <si>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</si>
  <si>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</si>
  <si>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</si>
  <si>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</si>
  <si>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</si>
  <si>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</si>
  <si>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</si>
  <si>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</si>
  <si>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</si>
  <si>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</si>
  <si>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</si>
  <si>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</si>
  <si>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</si>
  <si>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</si>
  <si>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</si>
  <si>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</si>
  <si>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</si>
  <si>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</si>
  <si>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</si>
  <si>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</si>
  <si>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</si>
  <si>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</si>
  <si>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</si>
  <si>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</si>
  <si>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</si>
  <si>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</si>
  <si>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</si>
  <si>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</si>
  <si>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</si>
  <si>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</si>
  <si>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</si>
  <si>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</si>
  <si>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</si>
  <si>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</si>
  <si>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</si>
  <si>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</si>
  <si>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</si>
  <si>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</si>
  <si>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</si>
  <si>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</si>
  <si>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</si>
  <si>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</si>
  <si>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</si>
  <si>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</si>
  <si>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</si>
  <si>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</si>
  <si>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</si>
  <si>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</si>
  <si>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</si>
  <si>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</si>
  <si>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</si>
  <si>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</si>
  <si>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</si>
  <si>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</si>
  <si>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</si>
  <si>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</si>
  <si>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</si>
  <si>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</si>
  <si>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</si>
  <si>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</si>
  <si>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</si>
  <si>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</si>
  <si>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</si>
  <si>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</si>
  <si>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</si>
  <si>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</si>
  <si>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</si>
  <si>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</si>
  <si>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</si>
  <si>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</si>
  <si>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</si>
  <si>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</si>
  <si>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</si>
  <si>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</si>
  <si>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</si>
  <si>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</si>
  <si>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</si>
  <si>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</si>
  <si>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</si>
  <si>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</si>
  <si>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</si>
  <si>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</si>
  <si>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</si>
  <si>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</si>
  <si>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</si>
  <si>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</si>
  <si>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</si>
  <si>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</si>
  <si>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</si>
  <si>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</si>
  <si>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</si>
  <si>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</si>
  <si>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</si>
  <si>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</si>
  <si>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</si>
  <si>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</si>
  <si>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</si>
  <si>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</si>
  <si>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</si>
  <si>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</si>
  <si>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</si>
  <si>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</si>
  <si>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</si>
  <si>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</si>
  <si>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</si>
  <si>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</si>
  <si>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</si>
  <si>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</si>
  <si>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</si>
  <si>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</si>
  <si>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</si>
  <si>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</si>
  <si>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</si>
  <si>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</si>
  <si>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</si>
  <si>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</si>
  <si>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</si>
  <si>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</si>
  <si>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</si>
  <si>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</si>
  <si>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</si>
  <si>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</si>
  <si>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</si>
  <si>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</si>
  <si>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</si>
  <si>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</si>
  <si>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</si>
  <si>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</si>
  <si>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</si>
  <si>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</si>
  <si>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</si>
  <si>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</si>
  <si>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</si>
  <si>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</si>
  <si>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</si>
  <si>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</si>
  <si>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</si>
  <si>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</si>
  <si>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</si>
  <si>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</si>
  <si>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</si>
  <si>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</si>
  <si>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</si>
  <si>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</si>
  <si>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</si>
  <si>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</si>
  <si>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</si>
  <si>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</si>
  <si>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</si>
  <si>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</si>
  <si>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</si>
  <si>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</si>
  <si>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</si>
  <si>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</si>
  <si>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</si>
  <si>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</si>
  <si>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</si>
  <si>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</si>
  <si>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</si>
  <si>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</si>
  <si>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</si>
  <si>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</si>
  <si>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</si>
  <si>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</si>
  <si>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</si>
  <si>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</si>
  <si>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</si>
  <si>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</si>
  <si>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</si>
  <si>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</si>
  <si>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</si>
  <si>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</si>
  <si>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</si>
  <si>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</si>
  <si>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</si>
  <si>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</si>
  <si>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</si>
  <si>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</si>
  <si>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</si>
  <si>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</si>
  <si>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</si>
  <si>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</si>
  <si>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</si>
  <si>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</si>
  <si>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</si>
  <si>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</si>
  <si>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</si>
  <si>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</si>
  <si>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</si>
  <si>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</si>
  <si>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</si>
  <si>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</si>
  <si>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</si>
  <si>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</si>
  <si>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</si>
  <si>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</si>
  <si>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</si>
  <si>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</si>
  <si>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</si>
  <si>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</si>
  <si>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</si>
  <si>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</si>
  <si>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</si>
  <si>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</si>
  <si>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</si>
  <si>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</si>
  <si>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</si>
  <si>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</si>
  <si>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</si>
  <si>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</si>
  <si>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</si>
  <si>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</si>
  <si>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</si>
  <si>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</si>
  <si>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</si>
  <si>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</si>
  <si>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</si>
  <si>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</si>
  <si>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</si>
  <si>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</si>
  <si>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</si>
  <si>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</si>
  <si>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</si>
  <si>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</si>
  <si>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</si>
  <si>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</si>
  <si>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</si>
  <si>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</si>
  <si>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</si>
  <si>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</si>
  <si>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</si>
  <si>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</si>
  <si>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</si>
  <si>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</si>
  <si>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</si>
  <si>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</si>
  <si>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</si>
  <si>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</si>
  <si>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</si>
  <si>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</si>
  <si>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</si>
  <si>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</si>
  <si>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</si>
  <si>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</si>
  <si>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</si>
  <si>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</si>
  <si>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</si>
  <si>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</si>
  <si>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</si>
  <si>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</si>
  <si>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</si>
  <si>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</si>
  <si>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</si>
  <si>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</si>
  <si>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</si>
  <si>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</si>
  <si>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</si>
  <si>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</si>
  <si>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</si>
  <si>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</si>
  <si>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</si>
  <si>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</si>
  <si>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</si>
  <si>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</si>
  <si>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</si>
  <si>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</si>
  <si>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</si>
  <si>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</si>
  <si>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</si>
  <si>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</si>
  <si>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</si>
  <si>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</si>
  <si>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</si>
  <si>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</si>
  <si>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</si>
  <si>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</si>
  <si>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</si>
  <si>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</si>
  <si>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</si>
  <si>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</si>
  <si>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</si>
  <si>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</si>
  <si>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</si>
  <si>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</si>
  <si>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</si>
  <si>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</si>
  <si>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</si>
  <si>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</si>
  <si>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</si>
  <si>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</si>
  <si>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</si>
  <si>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</si>
  <si>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</si>
  <si>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</si>
  <si>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</si>
  <si>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</si>
  <si>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</si>
  <si>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</si>
  <si>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</si>
  <si>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</si>
  <si>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</si>
  <si>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</si>
  <si>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</si>
  <si>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</si>
  <si>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</si>
  <si>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</si>
  <si>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</si>
  <si>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</si>
  <si>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</si>
  <si>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</si>
  <si>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</si>
  <si>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</si>
  <si>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</si>
  <si>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</si>
  <si>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</si>
  <si>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</si>
  <si>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</si>
  <si>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</si>
  <si>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</si>
  <si>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</si>
  <si>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</si>
  <si>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</si>
  <si>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</si>
  <si>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</si>
  <si>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</si>
  <si>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</si>
  <si>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</si>
  <si>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</si>
  <si>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</si>
  <si>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</si>
  <si>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</si>
  <si>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</si>
  <si>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</si>
  <si>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</si>
  <si>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</si>
  <si>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</si>
  <si>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</si>
  <si>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</si>
  <si>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</si>
  <si>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</si>
  <si>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</si>
  <si>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</si>
  <si>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</si>
  <si>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</si>
  <si>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</si>
  <si>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</si>
  <si>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</si>
  <si>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</si>
  <si>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</si>
  <si>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</si>
  <si>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</si>
  <si>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</si>
  <si>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</si>
  <si>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</si>
  <si>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</si>
  <si>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</si>
  <si>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</si>
  <si>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</si>
  <si>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</si>
  <si>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</si>
  <si>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</si>
  <si>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</si>
  <si>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</si>
  <si>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</si>
  <si>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</si>
  <si>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</si>
  <si>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</si>
  <si>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</si>
  <si>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</si>
  <si>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</si>
  <si>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</si>
  <si>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</si>
  <si>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</si>
  <si>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</si>
  <si>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</si>
  <si>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</si>
  <si>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</si>
  <si>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</si>
  <si>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</si>
  <si>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</si>
  <si>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</si>
  <si>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</si>
  <si>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</si>
  <si>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</si>
  <si>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</si>
  <si>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</si>
  <si>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</si>
  <si>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</si>
  <si>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</si>
  <si>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</si>
  <si>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</si>
  <si>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</si>
  <si>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</si>
  <si>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</si>
  <si>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</si>
  <si>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</si>
  <si>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</si>
  <si>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</si>
  <si>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</si>
  <si>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</si>
  <si>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</si>
  <si>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</si>
  <si>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</si>
  <si>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</si>
  <si>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</si>
  <si>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</si>
  <si>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</si>
  <si>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</si>
  <si>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</si>
  <si>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</si>
  <si>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</si>
  <si>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</si>
  <si>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</si>
  <si>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</si>
  <si>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</si>
  <si>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</si>
  <si>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</si>
  <si>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</si>
  <si>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</si>
  <si>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</si>
  <si>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</si>
  <si>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</si>
  <si>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</si>
  <si>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</si>
  <si>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</si>
  <si>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</si>
  <si>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</si>
  <si>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</si>
  <si>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</si>
  <si>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</si>
  <si>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</si>
  <si>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</si>
  <si>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</si>
  <si>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</si>
  <si>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</si>
  <si>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</si>
  <si>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</si>
  <si>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</si>
  <si>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</si>
  <si>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</si>
  <si>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</si>
  <si>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</si>
  <si>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</si>
  <si>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</si>
  <si>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</si>
  <si>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</si>
  <si>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</si>
  <si>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</si>
  <si>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</si>
  <si>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</si>
  <si>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</si>
  <si>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</si>
  <si>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</si>
  <si>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</si>
  <si>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</si>
  <si>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</si>
  <si>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</si>
  <si>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</si>
  <si>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</si>
  <si>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</si>
  <si>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</si>
  <si>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</si>
  <si>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</si>
  <si>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</si>
  <si>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</si>
  <si>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</si>
  <si>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</si>
  <si>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</si>
  <si>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</si>
  <si>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</si>
  <si>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</si>
  <si>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</si>
  <si>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</si>
  <si>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</si>
  <si>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</si>
  <si>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</si>
  <si>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</si>
  <si>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</si>
  <si>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</si>
  <si>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</si>
  <si>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</si>
  <si>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</si>
  <si>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</si>
  <si>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</si>
  <si>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</si>
  <si>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</si>
  <si>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</si>
  <si>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</si>
  <si>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</si>
  <si>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</si>
  <si>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</si>
  <si>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</si>
  <si>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</si>
  <si>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</si>
  <si>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</si>
  <si>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</si>
  <si>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</si>
  <si>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</si>
  <si>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</si>
  <si>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</si>
  <si>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</si>
  <si>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</si>
  <si>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</si>
  <si>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</si>
  <si>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</si>
  <si>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</si>
  <si>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</si>
  <si>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</si>
  <si>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</si>
  <si>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</si>
  <si>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</si>
  <si>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</si>
  <si>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</si>
  <si>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</si>
  <si>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</si>
  <si>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</si>
  <si>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</si>
  <si>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</si>
  <si>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</si>
  <si>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</si>
  <si>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</si>
  <si>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</si>
  <si>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</si>
  <si>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</si>
  <si>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</si>
  <si>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</si>
  <si>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</si>
  <si>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</si>
  <si>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</si>
  <si>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</si>
  <si>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</si>
  <si>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</si>
  <si>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</si>
  <si>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</si>
  <si>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</si>
  <si>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</si>
  <si>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</si>
  <si>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</si>
  <si>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</si>
  <si>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</si>
  <si>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</si>
  <si>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</si>
  <si>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</si>
  <si>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</si>
  <si>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</si>
  <si>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</si>
  <si>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</si>
  <si>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</si>
  <si>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</si>
  <si>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</si>
  <si>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</si>
  <si>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</si>
  <si>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</si>
  <si>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</si>
  <si>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</si>
  <si>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</si>
  <si>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</si>
  <si>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</si>
  <si>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</si>
  <si>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</si>
  <si>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</si>
  <si>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</si>
  <si>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</si>
  <si>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</si>
  <si>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</si>
  <si>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</si>
  <si>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</si>
  <si>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</si>
  <si>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</si>
  <si>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</si>
  <si>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</si>
  <si>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</si>
  <si>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</si>
  <si>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</si>
  <si>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</si>
  <si>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</si>
  <si>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</si>
  <si>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</si>
  <si>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</si>
  <si>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</si>
  <si>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</si>
  <si>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</si>
  <si>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</si>
  <si>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</si>
  <si>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</si>
  <si>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</si>
  <si>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</si>
  <si>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</si>
  <si>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</si>
  <si>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</si>
  <si>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</si>
  <si>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</si>
  <si>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</si>
  <si>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</si>
  <si>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</si>
  <si>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</si>
  <si>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</si>
  <si>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</si>
  <si>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</si>
  <si>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</si>
  <si>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</si>
  <si>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</si>
  <si>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</si>
  <si>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</si>
  <si>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</si>
  <si>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</si>
  <si>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</si>
  <si>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</si>
  <si>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</si>
  <si>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</si>
  <si>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</si>
  <si>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</si>
  <si>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</si>
  <si>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</si>
  <si>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</si>
  <si>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</si>
  <si>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</si>
  <si>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</si>
  <si>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</si>
  <si>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</si>
  <si>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</si>
  <si>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</si>
  <si>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</si>
  <si>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</si>
  <si>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</si>
  <si>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</si>
  <si>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</si>
  <si>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</si>
  <si>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</si>
  <si>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</si>
  <si>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</si>
  <si>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</si>
  <si>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</si>
  <si>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</si>
  <si>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</si>
  <si>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</si>
  <si>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</si>
  <si>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</si>
  <si>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</si>
  <si>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</si>
  <si>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</si>
  <si>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</si>
  <si>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</si>
  <si>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</si>
  <si>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</si>
  <si>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</si>
  <si>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</si>
  <si>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</si>
  <si>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</si>
  <si>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</si>
  <si>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</si>
  <si>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</si>
  <si>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</si>
  <si>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</si>
  <si>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</si>
  <si>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</si>
  <si>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</si>
  <si>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</si>
  <si>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</si>
  <si>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</si>
  <si>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</si>
  <si>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</si>
  <si>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</si>
  <si>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</si>
  <si>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</si>
  <si>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</si>
  <si>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</si>
  <si>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</si>
  <si>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</si>
  <si>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</si>
  <si>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</si>
  <si>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</si>
  <si>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</si>
  <si>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</si>
  <si>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</si>
  <si>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</si>
  <si>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</si>
  <si>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</si>
  <si>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</si>
  <si>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</si>
  <si>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</si>
  <si>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</si>
  <si>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</si>
  <si>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</si>
  <si>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</si>
  <si>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</si>
  <si>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</si>
  <si>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</si>
  <si>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</si>
  <si>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</si>
  <si>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</si>
  <si>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</si>
  <si>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</si>
  <si>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</si>
  <si>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</si>
  <si>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</si>
  <si>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</si>
  <si>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</si>
  <si>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</si>
  <si>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</si>
  <si>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</si>
  <si>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</si>
  <si>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</si>
  <si>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</si>
  <si>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</si>
  <si>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</si>
  <si>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</si>
  <si>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</si>
  <si>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</si>
  <si>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</si>
  <si>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</si>
  <si>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</si>
  <si>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</si>
  <si>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</si>
  <si>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</si>
  <si>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</si>
  <si>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</si>
  <si>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</si>
  <si>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</si>
  <si>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</si>
  <si>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</si>
  <si>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</si>
  <si>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</si>
  <si>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</si>
  <si>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</si>
  <si>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</si>
  <si>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</si>
  <si>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</si>
  <si>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</si>
  <si>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</si>
  <si>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</si>
  <si>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</si>
  <si>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</si>
  <si>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</si>
  <si>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</si>
  <si>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</si>
  <si>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</si>
  <si>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</si>
  <si>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</si>
  <si>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</si>
  <si>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</si>
  <si>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</si>
  <si>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</si>
  <si>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</si>
  <si>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</si>
  <si>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</si>
  <si>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</si>
  <si>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</si>
  <si>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</si>
  <si>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</si>
  <si>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</si>
  <si>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</si>
  <si>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</si>
  <si>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</si>
  <si>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</si>
  <si>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</si>
  <si>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</si>
  <si>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</si>
  <si>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</si>
  <si>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</si>
  <si>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</si>
  <si>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</si>
  <si>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</si>
  <si>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</si>
  <si>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</si>
  <si>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</si>
  <si>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</si>
  <si>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</si>
  <si>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</si>
  <si>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</si>
  <si>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</si>
  <si>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</si>
  <si>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</si>
  <si>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</si>
  <si>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</si>
  <si>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</si>
  <si>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</si>
  <si>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</si>
  <si>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</si>
  <si>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</si>
  <si>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</si>
  <si>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</si>
  <si>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</si>
  <si>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</si>
  <si>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</si>
  <si>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</si>
  <si>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</si>
  <si>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</si>
  <si>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</si>
  <si>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</si>
  <si>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</si>
  <si>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</si>
  <si>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</si>
  <si>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</si>
  <si>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</si>
  <si>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</si>
  <si>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</si>
  <si>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</si>
  <si>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</si>
  <si>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</si>
  <si>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</si>
  <si>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</si>
  <si>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</si>
  <si>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</si>
  <si>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</si>
  <si>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</si>
  <si>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</si>
  <si>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</si>
  <si>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</si>
  <si>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</si>
  <si>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</si>
  <si>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</si>
  <si>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</si>
  <si>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</si>
  <si>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</si>
  <si>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</si>
  <si>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</si>
  <si>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</si>
  <si>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</si>
  <si>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</si>
  <si>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</si>
  <si>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</si>
  <si>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</si>
  <si>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</si>
  <si>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</si>
  <si>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</si>
  <si>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</si>
  <si>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</si>
  <si>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</si>
  <si>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</si>
  <si>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</si>
  <si>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</si>
  <si>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</si>
  <si>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</si>
  <si>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</si>
  <si>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</si>
  <si>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</si>
  <si>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</si>
  <si>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</si>
  <si>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</si>
  <si>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</si>
  <si>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</si>
  <si>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</si>
  <si>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</si>
  <si>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</si>
  <si>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</si>
  <si>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</si>
  <si>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</si>
  <si>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</si>
  <si>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</si>
  <si>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</si>
  <si>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</si>
  <si>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</si>
  <si>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</si>
  <si>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</si>
  <si>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</si>
  <si>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</si>
  <si>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</si>
  <si>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</si>
  <si>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</si>
  <si>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</si>
  <si>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</si>
  <si>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</si>
  <si>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</si>
  <si>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</si>
  <si>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</si>
  <si>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</si>
  <si>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</si>
  <si>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</si>
  <si>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</si>
  <si>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</si>
  <si>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</si>
  <si>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</si>
  <si>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</si>
  <si>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</si>
  <si>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</si>
  <si>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</si>
  <si>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</si>
  <si>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</si>
  <si>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</si>
  <si>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</si>
  <si>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</si>
  <si>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</si>
  <si>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</si>
  <si>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</si>
  <si>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</si>
  <si>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</si>
  <si>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</si>
  <si>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</si>
  <si>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</si>
  <si>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</si>
  <si>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</si>
  <si>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</si>
  <si>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</si>
  <si>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</si>
  <si>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</si>
  <si>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</si>
  <si>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</si>
  <si>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</si>
  <si>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</si>
  <si>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</si>
  <si>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</si>
  <si>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</si>
  <si>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</si>
  <si>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</si>
  <si>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</si>
  <si>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</si>
  <si>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</si>
  <si>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</si>
  <si>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</si>
  <si>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</si>
  <si>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</si>
  <si>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</si>
  <si>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</si>
  <si>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</si>
  <si>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</si>
  <si>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</si>
  <si>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</si>
  <si>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</si>
  <si>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</si>
  <si>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</si>
  <si>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</si>
  <si>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</si>
  <si>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</si>
  <si>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</si>
  <si>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</si>
  <si>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</si>
  <si>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</si>
  <si>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</si>
  <si>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</si>
  <si>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</si>
  <si>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</si>
  <si>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</si>
  <si>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</si>
  <si>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</si>
  <si>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</si>
  <si>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</si>
  <si>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</si>
  <si>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</si>
  <si>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</si>
  <si>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</si>
  <si>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</si>
  <si>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</si>
  <si>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</si>
  <si>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</si>
  <si>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</si>
  <si>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</si>
  <si>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</si>
  <si>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</si>
  <si>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</si>
  <si>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</si>
  <si>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</si>
  <si>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</si>
  <si>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</si>
  <si>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</si>
  <si>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</si>
  <si>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</si>
  <si>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</si>
  <si>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</si>
  <si>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</si>
  <si>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</si>
  <si>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</si>
  <si>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</si>
  <si>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</si>
  <si>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</si>
  <si>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</si>
  <si>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</si>
  <si>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</si>
  <si>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</si>
  <si>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</si>
  <si>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</si>
  <si>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</si>
  <si>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</si>
  <si>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</si>
  <si>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</si>
  <si>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</si>
  <si>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</si>
  <si>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</si>
  <si>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</si>
  <si>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</si>
  <si>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</si>
  <si>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</si>
  <si>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</si>
  <si>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</si>
  <si>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</si>
  <si>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</si>
  <si>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</si>
  <si>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</si>
  <si>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</si>
  <si>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</si>
  <si>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</si>
  <si>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</si>
  <si>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</si>
  <si>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</si>
  <si>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</si>
  <si>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</si>
  <si>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</si>
  <si>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</si>
  <si>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</si>
  <si>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</si>
  <si>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</si>
  <si>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</si>
  <si>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</si>
  <si>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</si>
  <si>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</si>
  <si>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</si>
  <si>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</si>
  <si>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</si>
  <si>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</si>
  <si>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</si>
  <si>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</si>
  <si>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</si>
  <si>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</si>
  <si>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</si>
  <si>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</si>
  <si>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</si>
  <si>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</si>
  <si>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</si>
  <si>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</si>
  <si>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</si>
  <si>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</si>
  <si>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</si>
  <si>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</si>
  <si>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</si>
  <si>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</si>
  <si>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</si>
  <si>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</si>
  <si>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</si>
  <si>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</si>
  <si>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</si>
  <si>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</si>
  <si>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</si>
  <si>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</si>
  <si>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</si>
  <si>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</si>
  <si>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</si>
  <si>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</si>
  <si>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</si>
  <si>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</si>
  <si>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</si>
  <si>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</si>
  <si>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</si>
  <si>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</si>
  <si>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</si>
  <si>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</si>
  <si>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</si>
  <si>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</si>
  <si>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</si>
  <si>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</si>
  <si>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</si>
  <si>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</si>
  <si>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</si>
  <si>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</si>
  <si>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</si>
  <si>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</si>
  <si>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</si>
  <si>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</si>
  <si>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</si>
  <si>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</si>
  <si>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</si>
  <si>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</si>
  <si>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</si>
  <si>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</si>
  <si>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</si>
  <si>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</si>
  <si>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</si>
  <si>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</si>
  <si>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</si>
  <si>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</si>
  <si>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</si>
  <si>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</si>
  <si>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</si>
  <si>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</si>
  <si>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</si>
  <si>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</si>
  <si>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</si>
  <si>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</si>
  <si>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</si>
  <si>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</si>
  <si>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</si>
  <si>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</si>
  <si>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</si>
  <si>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</si>
  <si>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</si>
  <si>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</si>
  <si>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</si>
  <si>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</si>
  <si>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</si>
  <si>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</si>
  <si>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</si>
  <si>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</si>
  <si>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</si>
  <si>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</si>
  <si>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</si>
  <si>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</si>
  <si>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</si>
  <si>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</si>
  <si>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</si>
  <si>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</si>
  <si>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</si>
  <si>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</si>
  <si>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</si>
  <si>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</si>
  <si>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</si>
  <si>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</si>
  <si>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</si>
  <si>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</si>
  <si>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</si>
  <si>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</si>
  <si>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</si>
  <si>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</si>
  <si>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</si>
  <si>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</si>
  <si>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</si>
  <si>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</si>
  <si>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</si>
  <si>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</si>
  <si>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</si>
  <si>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</si>
  <si>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</si>
  <si>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</si>
  <si>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</si>
  <si>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</si>
  <si>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</si>
  <si>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</si>
  <si>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</si>
  <si>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</si>
  <si>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</si>
  <si>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</si>
  <si>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</si>
  <si>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</si>
  <si>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</si>
  <si>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</si>
  <si>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</si>
  <si>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</si>
  <si>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</si>
  <si>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</si>
  <si>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</si>
  <si>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</si>
  <si>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</si>
  <si>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</si>
  <si>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</si>
  <si>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</si>
  <si>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</si>
  <si>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</si>
  <si>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</si>
  <si>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</si>
  <si>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</si>
  <si>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</si>
  <si>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</si>
  <si>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</si>
  <si>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</si>
  <si>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</si>
  <si>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</si>
  <si>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</si>
  <si>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</si>
  <si>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</si>
  <si>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</si>
  <si>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</si>
  <si>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</si>
  <si>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</si>
  <si>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</si>
  <si>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</si>
  <si>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</si>
  <si>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</si>
  <si>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</si>
  <si>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</si>
  <si>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</si>
  <si>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</si>
  <si>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</si>
  <si>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</si>
  <si>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</si>
  <si>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</si>
  <si>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</si>
  <si>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</si>
  <si>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</si>
  <si>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</si>
  <si>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</si>
  <si>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</si>
  <si>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</si>
  <si>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</si>
  <si>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</si>
  <si>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</si>
  <si>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</si>
  <si>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</si>
  <si>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</si>
  <si>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</si>
  <si>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</si>
  <si>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</si>
  <si>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</si>
  <si>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</si>
  <si>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</si>
  <si>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</si>
  <si>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</si>
  <si>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</si>
  <si>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</si>
  <si>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</si>
  <si>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</si>
  <si>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</si>
  <si>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</si>
  <si>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</si>
  <si>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</si>
  <si>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</si>
  <si>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</si>
  <si>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</si>
  <si>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</si>
  <si>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</si>
  <si>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</si>
  <si>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</si>
  <si>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</si>
  <si>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</si>
  <si>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</si>
  <si>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</si>
  <si>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</si>
  <si>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</si>
  <si>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</si>
  <si>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</si>
  <si>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</si>
  <si>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</si>
  <si>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</si>
  <si>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</si>
  <si>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</si>
  <si>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</si>
  <si>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</si>
  <si>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</si>
  <si>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</si>
  <si>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</si>
  <si>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</si>
  <si>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</si>
  <si>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</si>
  <si>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</si>
  <si>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</si>
  <si>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</si>
  <si>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</si>
  <si>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</si>
  <si>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</si>
  <si>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</si>
  <si>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</si>
  <si>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</si>
  <si>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</si>
  <si>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</si>
  <si>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</si>
  <si>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</si>
  <si>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</si>
  <si>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</si>
  <si>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</si>
  <si>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</si>
  <si>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</si>
  <si>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</si>
  <si>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</si>
  <si>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</si>
  <si>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</si>
  <si>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</si>
  <si>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</si>
  <si>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</si>
  <si>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</si>
  <si>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</si>
  <si>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</si>
  <si>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</si>
  <si>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</si>
  <si>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</si>
  <si>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</si>
  <si>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</si>
  <si>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</si>
  <si>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</si>
  <si>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</si>
  <si>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</si>
  <si>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</si>
  <si>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</si>
  <si>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</si>
  <si>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</si>
  <si>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</si>
  <si>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</si>
  <si>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</si>
  <si>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</si>
  <si>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</si>
  <si>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</si>
  <si>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</si>
  <si>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</si>
  <si>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</si>
  <si>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</si>
  <si>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</si>
  <si>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</si>
  <si>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</si>
  <si>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</si>
  <si>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</si>
  <si>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</si>
  <si>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</si>
  <si>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</si>
  <si>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</si>
  <si>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</si>
  <si>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</si>
  <si>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</si>
  <si>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</si>
  <si>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</si>
  <si>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</si>
  <si>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</si>
  <si>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</si>
  <si>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</si>
  <si>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</si>
  <si>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</si>
  <si>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</si>
  <si>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</si>
  <si>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</si>
  <si>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</si>
  <si>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</si>
  <si>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</si>
  <si>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</si>
  <si>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</si>
  <si>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</si>
  <si>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</si>
  <si>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</si>
  <si>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</si>
  <si>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</si>
  <si>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</si>
  <si>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</si>
  <si>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</si>
  <si>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</si>
  <si>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</si>
  <si>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</si>
  <si>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</si>
  <si>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</si>
  <si>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</si>
  <si>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</si>
  <si>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</si>
  <si>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</si>
  <si>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</si>
  <si>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</si>
  <si>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</si>
  <si>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</si>
  <si>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</si>
  <si>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</si>
  <si>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</si>
  <si>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</si>
  <si>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</si>
  <si>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</si>
  <si>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</si>
  <si>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</si>
  <si>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</si>
  <si>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</si>
  <si>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</si>
  <si>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</si>
  <si>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</si>
  <si>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</si>
  <si>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</si>
  <si>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</si>
  <si>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</si>
  <si>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</si>
  <si>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</si>
  <si>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</si>
  <si>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</si>
  <si>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</si>
  <si>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</si>
  <si>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</si>
  <si>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</si>
  <si>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</si>
  <si>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</si>
  <si>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</si>
  <si>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</si>
  <si>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</si>
  <si>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</si>
  <si>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</si>
  <si>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</si>
  <si>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</si>
  <si>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</si>
  <si>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</si>
  <si>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</si>
  <si>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</si>
  <si>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</si>
  <si>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</si>
  <si>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</si>
  <si>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</si>
  <si>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</si>
  <si>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</si>
  <si>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</si>
  <si>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</si>
  <si>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</si>
  <si>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</si>
  <si>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</si>
  <si>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</si>
  <si>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</si>
  <si>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</si>
  <si>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</si>
  <si>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</si>
  <si>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</si>
  <si>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</si>
  <si>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</si>
  <si>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</si>
  <si>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</si>
  <si>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</si>
  <si>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</si>
  <si>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</si>
  <si>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</si>
  <si>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</si>
  <si>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</si>
  <si>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</si>
  <si>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</si>
  <si>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</si>
  <si>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</si>
  <si>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</si>
  <si>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</si>
  <si>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</si>
  <si>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</si>
  <si>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</si>
  <si>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</si>
  <si>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</si>
  <si>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</si>
  <si>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</si>
  <si>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</si>
  <si>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</si>
  <si>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</si>
  <si>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</si>
  <si>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</si>
  <si>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</si>
  <si>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</si>
  <si>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</si>
  <si>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</si>
  <si>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</si>
  <si>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</si>
  <si>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</si>
  <si>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</si>
  <si>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</si>
  <si>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</si>
  <si>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</si>
  <si>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</si>
  <si>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</si>
  <si>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</si>
  <si>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</si>
  <si>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</si>
  <si>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</si>
  <si>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</si>
  <si>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</si>
  <si>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</si>
  <si>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</si>
  <si>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</si>
  <si>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</si>
  <si>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</si>
  <si>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</si>
  <si>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</si>
  <si>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</si>
  <si>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</si>
  <si>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</si>
  <si>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</si>
  <si>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</si>
  <si>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</si>
  <si>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</si>
  <si>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</si>
  <si>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</si>
  <si>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</si>
  <si>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</si>
  <si>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</si>
  <si>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</si>
  <si>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</si>
  <si>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</si>
  <si>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</si>
  <si>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</si>
  <si>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</si>
  <si>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</si>
  <si>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</si>
  <si>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</si>
  <si>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</si>
  <si>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</si>
  <si>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</si>
  <si>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</si>
  <si>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</si>
  <si>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</si>
  <si>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</si>
  <si>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</si>
  <si>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</si>
  <si>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</si>
  <si>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</si>
  <si>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</si>
  <si>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</si>
  <si>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</si>
  <si>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</si>
  <si>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</si>
  <si>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</si>
  <si>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</si>
  <si>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</si>
  <si>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</si>
  <si>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</si>
  <si>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</si>
  <si>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</si>
  <si>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</si>
  <si>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</si>
  <si>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</si>
  <si>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</si>
  <si>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</si>
  <si>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</si>
  <si>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</si>
  <si>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</si>
  <si>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</si>
  <si>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</si>
  <si>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</si>
  <si>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</si>
  <si>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</si>
  <si>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</si>
  <si>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</si>
  <si>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</si>
  <si>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</si>
  <si>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</si>
  <si>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</si>
  <si>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</si>
  <si>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</si>
  <si>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</si>
  <si>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</si>
  <si>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</si>
  <si>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</si>
  <si>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</si>
  <si>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</si>
  <si>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</si>
  <si>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</si>
  <si>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</si>
  <si>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</si>
  <si>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</si>
  <si>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</si>
  <si>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</si>
  <si>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</si>
  <si>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</si>
  <si>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</si>
  <si>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</si>
  <si>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</si>
  <si>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</si>
  <si>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</si>
  <si>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</si>
  <si>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</si>
  <si>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</si>
  <si>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</si>
  <si>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</si>
  <si>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</si>
  <si>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</si>
  <si>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</si>
  <si>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</si>
  <si>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</si>
  <si>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</si>
  <si>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</si>
  <si>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</si>
  <si>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</si>
  <si>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</si>
  <si>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</si>
  <si>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</si>
  <si>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</si>
  <si>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</si>
  <si>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</si>
  <si>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</si>
  <si>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</si>
  <si>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</si>
  <si>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</si>
  <si>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</si>
  <si>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</si>
  <si>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</si>
  <si>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</si>
  <si>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</si>
  <si>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</si>
  <si>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</si>
  <si>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</si>
  <si>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</si>
  <si>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</si>
  <si>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</si>
  <si>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</si>
  <si>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</si>
  <si>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</si>
  <si>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</si>
  <si>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</si>
  <si>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</si>
  <si>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</si>
  <si>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</si>
  <si>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</si>
  <si>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</si>
  <si>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</si>
  <si>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</si>
  <si>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</si>
  <si>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</si>
  <si>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</si>
  <si>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</si>
  <si>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</si>
  <si>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</si>
  <si>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</si>
  <si>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</si>
  <si>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</si>
  <si>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</si>
  <si>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</si>
  <si>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</si>
  <si>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</si>
  <si>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</si>
  <si>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</si>
  <si>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</si>
  <si>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</si>
  <si>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</si>
  <si>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</si>
  <si>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</si>
  <si>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</si>
  <si>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</si>
  <si>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</si>
  <si>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</si>
  <si>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</si>
  <si>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</si>
  <si>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</si>
  <si>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</si>
  <si>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</si>
  <si>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</si>
  <si>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</si>
  <si>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</si>
  <si>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</si>
  <si>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</si>
  <si>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</si>
  <si>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</si>
  <si>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</si>
  <si>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</si>
  <si>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</si>
  <si>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</si>
  <si>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</si>
  <si>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</si>
  <si>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</si>
  <si>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</si>
  <si>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</si>
  <si>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</si>
  <si>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</si>
  <si>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</si>
  <si>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</si>
  <si>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</si>
  <si>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</si>
  <si>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</si>
  <si>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</si>
  <si>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</si>
  <si>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</si>
  <si>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</si>
  <si>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</si>
  <si>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</si>
  <si>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</si>
  <si>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</si>
  <si>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</si>
  <si>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</si>
  <si>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</si>
  <si>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</si>
  <si>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</si>
  <si>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</si>
  <si>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</si>
  <si>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</si>
  <si>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</si>
  <si>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</si>
  <si>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</si>
  <si>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</si>
  <si>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</si>
  <si>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</si>
  <si>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</si>
  <si>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</si>
  <si>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</si>
  <si>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</si>
  <si>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</si>
  <si>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</si>
  <si>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</si>
  <si>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</si>
  <si>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</si>
  <si>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</si>
  <si>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</si>
  <si>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</si>
  <si>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</si>
  <si>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</si>
  <si>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</si>
  <si>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</si>
  <si>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</si>
  <si>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</si>
  <si>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</si>
  <si>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</si>
  <si>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</si>
  <si>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</si>
  <si>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</si>
  <si>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</si>
  <si>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</si>
  <si>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</si>
  <si>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</si>
  <si>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</si>
  <si>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</si>
  <si>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</si>
  <si>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</si>
  <si>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</si>
  <si>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</si>
  <si>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</si>
  <si>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</si>
  <si>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</si>
  <si>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</si>
  <si>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</si>
  <si>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</si>
  <si>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</si>
  <si>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</si>
  <si>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</si>
  <si>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</si>
  <si>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</si>
  <si>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</si>
  <si>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</si>
  <si>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</si>
  <si>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</si>
  <si>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</si>
  <si>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</si>
  <si>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</si>
  <si>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</si>
  <si>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</si>
  <si>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</si>
  <si>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</si>
  <si>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</si>
  <si>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</si>
  <si>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</si>
  <si>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</si>
  <si>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</si>
  <si>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</si>
  <si>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</si>
  <si>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</si>
  <si>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</si>
  <si>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</si>
  <si>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</si>
  <si>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</si>
  <si>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</si>
  <si>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</si>
  <si>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</si>
  <si>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</si>
  <si>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</si>
  <si>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</si>
  <si>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</si>
  <si>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</si>
  <si>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</si>
  <si>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</si>
  <si>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</si>
  <si>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</si>
  <si>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</si>
  <si>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</si>
  <si>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</si>
  <si>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</si>
  <si>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</si>
  <si>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</si>
  <si>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</si>
  <si>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</si>
  <si>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</si>
  <si>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</si>
  <si>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</si>
  <si>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</si>
  <si>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</si>
  <si>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</si>
  <si>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</si>
  <si>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</si>
  <si>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</si>
  <si>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</si>
  <si>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</si>
  <si>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</si>
  <si>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</si>
  <si>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</si>
  <si>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</si>
  <si>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</si>
  <si>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</si>
  <si>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</si>
  <si>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</si>
  <si>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</si>
  <si>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</si>
  <si>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</si>
  <si>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</si>
  <si>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</si>
  <si>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</si>
  <si>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</si>
  <si>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</si>
  <si>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</si>
  <si>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</si>
  <si>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</si>
  <si>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</si>
  <si>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</si>
  <si>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</si>
  <si>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</si>
  <si>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</si>
  <si>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</si>
  <si>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</si>
  <si>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</si>
  <si>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</si>
  <si>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</si>
  <si>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</si>
  <si>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</si>
  <si>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</si>
  <si>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</si>
  <si>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</si>
  <si>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</si>
  <si>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</si>
  <si>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</si>
  <si>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</si>
  <si>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</si>
  <si>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</si>
  <si>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</si>
  <si>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</si>
  <si>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</si>
  <si>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</si>
  <si>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</si>
  <si>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</si>
  <si>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</si>
  <si>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</si>
  <si>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</si>
  <si>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</si>
  <si>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</si>
  <si>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</si>
  <si>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</si>
  <si>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</si>
  <si>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</si>
  <si>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</si>
  <si>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</si>
  <si>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</si>
  <si>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</si>
  <si>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</si>
  <si>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</si>
  <si>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</si>
  <si>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</si>
  <si>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</si>
  <si>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</si>
  <si>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</si>
  <si>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</si>
  <si>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</si>
  <si>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</si>
  <si>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</si>
  <si>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</si>
  <si>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</si>
  <si>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</si>
  <si>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</si>
  <si>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</si>
  <si>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</si>
  <si>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</si>
  <si>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</si>
  <si>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</si>
  <si>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</si>
  <si>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</si>
  <si>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</si>
  <si>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</si>
  <si>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</si>
  <si>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</si>
  <si>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</si>
  <si>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</si>
  <si>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</si>
  <si>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</si>
  <si>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</si>
  <si>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</si>
  <si>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</si>
  <si>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</si>
  <si>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</si>
  <si>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</si>
  <si>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</si>
  <si>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</si>
  <si>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</si>
  <si>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</si>
  <si>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</si>
  <si>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</si>
  <si>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</si>
  <si>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</si>
  <si>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</si>
  <si>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</si>
  <si>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</si>
  <si>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</si>
  <si>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</si>
  <si>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</si>
  <si>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</si>
  <si>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</si>
  <si>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</si>
  <si>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</si>
  <si>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</si>
  <si>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</si>
  <si>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</si>
  <si>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</si>
  <si>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</si>
  <si>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</si>
  <si>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</si>
  <si>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</si>
  <si>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</si>
  <si>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</si>
  <si>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</si>
  <si>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</si>
  <si>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</si>
  <si>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</si>
  <si>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</si>
  <si>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</si>
  <si>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</si>
  <si>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</si>
  <si>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</si>
  <si>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</si>
  <si>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</si>
  <si>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</si>
  <si>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</si>
  <si>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</si>
  <si>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</si>
  <si>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</si>
  <si>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</si>
  <si>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</si>
  <si>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</si>
  <si>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</si>
  <si>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</si>
  <si>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</si>
  <si>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</si>
  <si>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</si>
  <si>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</si>
  <si>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</si>
  <si>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</si>
  <si>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</si>
  <si>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</si>
  <si>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</si>
  <si>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</si>
  <si>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</si>
  <si>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</si>
  <si>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</si>
  <si>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</si>
  <si>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</si>
  <si>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</si>
  <si>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</si>
  <si>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</si>
  <si>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</si>
  <si>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</si>
  <si>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</si>
  <si>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</si>
  <si>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</si>
  <si>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</si>
  <si>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</si>
  <si>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</si>
  <si>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</si>
  <si>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</si>
  <si>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</si>
  <si>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</si>
  <si>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</si>
  <si>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</si>
  <si>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</si>
  <si>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</si>
  <si>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</si>
  <si>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</si>
  <si>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</si>
  <si>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</si>
  <si>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</si>
  <si>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</si>
  <si>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</si>
  <si>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</si>
  <si>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</si>
  <si>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</si>
  <si>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</si>
  <si>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</si>
  <si>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</si>
  <si>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</si>
  <si>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</si>
  <si>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</si>
  <si>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</si>
  <si>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</si>
  <si>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</si>
  <si>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</si>
  <si>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</si>
  <si>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</si>
  <si>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</si>
  <si>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</si>
  <si>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</si>
  <si>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</si>
  <si>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</si>
  <si>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</si>
  <si>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</si>
  <si>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</si>
  <si>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</si>
  <si>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</si>
  <si>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</si>
  <si>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</si>
  <si>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</si>
  <si>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</si>
  <si>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</si>
  <si>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</si>
  <si>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</si>
  <si>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</si>
  <si>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</si>
  <si>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</si>
  <si>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</si>
  <si>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</si>
  <si>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</si>
  <si>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</si>
  <si>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</si>
  <si>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</si>
  <si>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</si>
  <si>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</si>
  <si>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</si>
  <si>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</si>
  <si>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</si>
  <si>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</si>
  <si>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</si>
  <si>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</si>
  <si>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</si>
  <si>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</si>
  <si>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</si>
  <si>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</si>
  <si>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</si>
  <si>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</si>
  <si>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</si>
  <si>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</si>
  <si>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</si>
  <si>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</si>
  <si>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</si>
  <si>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</si>
  <si>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</si>
  <si>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</si>
  <si>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</si>
  <si>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</si>
  <si>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</si>
  <si>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</si>
  <si>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</si>
  <si>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</si>
  <si>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</si>
  <si>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</si>
  <si>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</si>
  <si>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</si>
  <si>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</si>
  <si>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</si>
  <si>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</si>
  <si>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</si>
  <si>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</si>
  <si>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</si>
  <si>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</si>
  <si>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</si>
  <si>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</si>
  <si>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</si>
  <si>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</si>
  <si>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</si>
  <si>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</si>
  <si>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</si>
  <si>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</si>
  <si>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</si>
  <si>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</si>
  <si>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</si>
  <si>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</si>
  <si>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</si>
  <si>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</si>
  <si>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</si>
  <si>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</si>
  <si>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</si>
  <si>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</si>
  <si>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</si>
  <si>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</si>
  <si>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</si>
  <si>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</si>
  <si>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</si>
  <si>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</si>
  <si>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</si>
  <si>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</si>
  <si>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</si>
  <si>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</si>
  <si>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</si>
  <si>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</si>
  <si>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</si>
  <si>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</si>
  <si>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</si>
  <si>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</si>
  <si>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</si>
  <si>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</si>
  <si>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</si>
  <si>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</si>
  <si>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</si>
  <si>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</si>
  <si>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</si>
  <si>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</si>
  <si>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</si>
  <si>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</si>
  <si>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</si>
  <si>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</si>
  <si>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</si>
  <si>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</si>
  <si>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</si>
  <si>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</si>
  <si>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</si>
  <si>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</si>
  <si>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</si>
  <si>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</si>
  <si>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</si>
  <si>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</si>
  <si>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</si>
  <si>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</si>
  <si>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</si>
  <si>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</si>
  <si>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</si>
  <si>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</si>
  <si>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</si>
  <si>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</si>
  <si>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</si>
  <si>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</si>
  <si>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</si>
  <si>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</si>
  <si>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</si>
  <si>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</si>
  <si>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</si>
  <si>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</si>
  <si>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</si>
  <si>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</si>
  <si>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</si>
  <si>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</si>
  <si>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</si>
  <si>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</si>
  <si>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</si>
  <si>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</si>
  <si>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</si>
  <si>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</si>
  <si>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</si>
  <si>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</si>
  <si>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</si>
  <si>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</si>
  <si>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</si>
  <si>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</si>
  <si>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</si>
  <si>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</si>
  <si>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</si>
  <si>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</si>
  <si>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</si>
  <si>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</si>
  <si>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</si>
  <si>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</si>
  <si>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</si>
  <si>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</si>
  <si>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</si>
  <si>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</si>
  <si>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</si>
  <si>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</si>
  <si>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</si>
  <si>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</si>
  <si>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</si>
  <si>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</si>
  <si>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</si>
  <si>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</si>
  <si>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</si>
  <si>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</si>
  <si>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</si>
  <si>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</si>
  <si>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</si>
  <si>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</si>
  <si>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</si>
  <si>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</si>
  <si>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</si>
  <si>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</si>
  <si>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</si>
  <si>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</si>
  <si>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</si>
  <si>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</si>
  <si>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</si>
  <si>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</si>
  <si>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</si>
  <si>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</si>
  <si>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</si>
  <si>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</si>
  <si>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</si>
  <si>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</si>
  <si>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</si>
  <si>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</si>
  <si>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</si>
  <si>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</si>
  <si>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</si>
  <si>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</si>
  <si>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</si>
  <si>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</si>
  <si>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</si>
  <si>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</si>
  <si>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</si>
  <si>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</si>
  <si>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</si>
  <si>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</si>
  <si>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</si>
  <si>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</si>
  <si>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</si>
  <si>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</si>
  <si>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</si>
  <si>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</si>
  <si>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</si>
  <si>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</si>
  <si>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</si>
  <si>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</si>
  <si>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</si>
  <si>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</si>
  <si>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</si>
  <si>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</si>
  <si>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</si>
  <si>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</si>
  <si>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</si>
  <si>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</si>
  <si>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</si>
  <si>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</si>
  <si>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</si>
  <si>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</si>
  <si>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</si>
  <si>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</si>
  <si>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</si>
  <si>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</si>
  <si>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</si>
  <si>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</si>
  <si>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</si>
  <si>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</si>
  <si>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</si>
  <si>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</si>
  <si>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</si>
  <si>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</si>
  <si>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</si>
  <si>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</si>
  <si>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</si>
  <si>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</si>
  <si>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</si>
  <si>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</si>
  <si>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</si>
  <si>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</si>
  <si>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</si>
  <si>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</si>
  <si>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</si>
  <si>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</si>
  <si>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</si>
  <si>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</si>
  <si>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</si>
  <si>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</si>
  <si>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</si>
  <si>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</si>
  <si>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</si>
  <si>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</si>
  <si>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</si>
  <si>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</si>
  <si>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</si>
  <si>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</si>
  <si>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</si>
  <si>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</si>
  <si>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</si>
  <si>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</si>
  <si>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</si>
  <si>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</si>
  <si>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</si>
  <si>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</si>
  <si>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</si>
  <si>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</si>
  <si>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</si>
  <si>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</si>
  <si>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</si>
  <si>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</si>
  <si>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</si>
  <si>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</si>
  <si>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</si>
  <si>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</si>
  <si>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</si>
  <si>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</si>
  <si>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</si>
  <si>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</si>
  <si>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</si>
  <si>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</si>
  <si>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</si>
  <si>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</si>
  <si>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</si>
  <si>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</si>
  <si>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</si>
  <si>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</si>
  <si>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</si>
  <si>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</si>
  <si>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</si>
  <si>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</si>
  <si>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</si>
  <si>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</si>
  <si>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</si>
  <si>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</si>
  <si>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</si>
  <si>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</si>
  <si>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</si>
  <si>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</si>
  <si>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</si>
  <si>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</si>
  <si>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</si>
  <si>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</si>
  <si>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</si>
  <si>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</si>
  <si>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</si>
  <si>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</si>
  <si>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</si>
  <si>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</si>
  <si>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</si>
  <si>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</si>
  <si>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</si>
  <si>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</si>
  <si>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</si>
  <si>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</si>
  <si>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</si>
  <si>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</si>
  <si>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</si>
  <si>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</si>
  <si>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</si>
  <si>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</si>
  <si>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</si>
  <si>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</si>
  <si>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</si>
  <si>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</si>
  <si>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</si>
  <si>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</si>
  <si>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</si>
  <si>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</si>
  <si>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</si>
  <si>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</si>
  <si>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</si>
  <si>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</si>
  <si>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</si>
  <si>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</si>
  <si>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</si>
  <si>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</si>
  <si>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</si>
  <si>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</si>
  <si>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</si>
  <si>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</si>
  <si>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</si>
  <si>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</si>
  <si>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</si>
  <si>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</si>
  <si>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</si>
  <si>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</si>
  <si>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</si>
  <si>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</si>
  <si>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</si>
  <si>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</si>
  <si>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</si>
  <si>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</si>
  <si>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</si>
  <si>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</si>
  <si>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</si>
  <si>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</si>
  <si>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</si>
  <si>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</si>
  <si>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</si>
  <si>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</si>
  <si>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</si>
  <si>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</si>
  <si>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</si>
  <si>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</si>
  <si>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</si>
  <si>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</si>
  <si>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</si>
  <si>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</si>
  <si>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</si>
  <si>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</si>
  <si>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</si>
  <si>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</si>
  <si>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</si>
  <si>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</si>
  <si>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</si>
  <si>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</si>
  <si>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</si>
  <si>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</si>
  <si>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</si>
  <si>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</si>
  <si>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</si>
  <si>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</si>
  <si>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</si>
  <si>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</si>
  <si>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</si>
  <si>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</si>
  <si>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</si>
  <si>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</si>
  <si>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</si>
  <si>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</si>
  <si>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</si>
  <si>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</si>
  <si>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</si>
  <si>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</si>
  <si>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</si>
  <si>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</si>
  <si>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</si>
  <si>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</si>
  <si>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</si>
  <si>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</si>
  <si>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</si>
  <si>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</si>
  <si>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</si>
  <si>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</si>
  <si>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</si>
  <si>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</si>
  <si>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</si>
  <si>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</si>
  <si>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</si>
  <si>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</si>
  <si>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</si>
  <si>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</si>
  <si>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</si>
  <si>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</si>
  <si>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</si>
  <si>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</si>
  <si>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</si>
  <si>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</si>
  <si>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</si>
  <si>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</si>
  <si>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</si>
  <si>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</si>
  <si>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</si>
  <si>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</si>
  <si>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</si>
  <si>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</si>
  <si>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</si>
  <si>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</si>
  <si>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</si>
  <si>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</si>
  <si>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</si>
  <si>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</si>
  <si>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</si>
  <si>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</si>
  <si>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</si>
  <si>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</si>
  <si>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</si>
  <si>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</si>
  <si>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</si>
  <si>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</si>
  <si>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</si>
  <si>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</si>
  <si>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</si>
  <si>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</si>
  <si>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</si>
  <si>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</si>
  <si>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</si>
  <si>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</si>
  <si>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</si>
  <si>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</si>
  <si>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</si>
  <si>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</si>
  <si>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</si>
  <si>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</si>
  <si>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</si>
  <si>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</si>
  <si>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</si>
  <si>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</si>
  <si>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</si>
  <si>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</si>
  <si>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</si>
  <si>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</si>
  <si>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</si>
  <si>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</si>
  <si>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</si>
  <si>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</si>
  <si>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</si>
  <si>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</si>
  <si>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</si>
  <si>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</si>
  <si>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</si>
  <si>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</si>
  <si>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</si>
  <si>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</si>
  <si>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</si>
  <si>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</si>
  <si>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</si>
  <si>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</si>
  <si>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</si>
  <si>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</si>
  <si>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</si>
  <si>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</si>
  <si>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</si>
  <si>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</si>
  <si>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</si>
  <si>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</si>
  <si>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</si>
  <si>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</si>
  <si>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</si>
  <si>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</si>
  <si>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</si>
  <si>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</si>
  <si>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</si>
  <si>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</si>
  <si>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</si>
  <si>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</si>
  <si>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</si>
  <si>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</si>
  <si>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</si>
  <si>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</si>
  <si>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</si>
  <si>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</si>
  <si>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</si>
  <si>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</si>
  <si>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</si>
  <si>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</si>
  <si>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</si>
  <si>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</si>
  <si>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</si>
  <si>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</si>
  <si>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</si>
  <si>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</si>
  <si>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</si>
  <si>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</si>
  <si>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</si>
  <si>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</si>
  <si>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</si>
  <si>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</si>
  <si>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</si>
  <si>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</si>
  <si>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</si>
  <si>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</si>
  <si>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</si>
  <si>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</si>
  <si>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</si>
  <si>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</si>
  <si>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</si>
  <si>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</si>
  <si>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</si>
  <si>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</si>
  <si>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</si>
  <si>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</si>
  <si>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</si>
  <si>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</si>
  <si>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</si>
  <si>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</si>
  <si>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</si>
  <si>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</si>
  <si>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</si>
  <si>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</si>
  <si>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</si>
  <si>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</si>
  <si>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</si>
  <si>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</si>
  <si>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</si>
  <si>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</si>
  <si>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</si>
  <si>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</si>
  <si>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</si>
  <si>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</si>
  <si>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</si>
  <si>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</si>
  <si>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</si>
  <si>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</si>
  <si>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</si>
  <si>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</si>
  <si>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</si>
  <si>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</si>
  <si>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</si>
  <si>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</si>
  <si>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</si>
  <si>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</si>
  <si>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</si>
  <si>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</si>
  <si>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</si>
  <si>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</si>
  <si>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</si>
  <si>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</si>
  <si>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</si>
  <si>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</si>
  <si>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</si>
  <si>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</si>
  <si>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</si>
  <si>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</si>
  <si>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</si>
  <si>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</si>
  <si>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</si>
  <si>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</si>
  <si>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</si>
  <si>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</si>
  <si>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</si>
  <si>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</si>
  <si>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</si>
  <si>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</si>
  <si>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</si>
  <si>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</si>
  <si>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</si>
  <si>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</si>
  <si>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</si>
  <si>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</si>
  <si>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</si>
  <si>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</si>
  <si>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</si>
  <si>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</si>
  <si>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</si>
  <si>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</si>
  <si>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</si>
  <si>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</si>
  <si>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</si>
  <si>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</si>
  <si>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</si>
  <si>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</si>
  <si>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</si>
  <si>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</si>
  <si>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</si>
  <si>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</si>
  <si>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</si>
  <si>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</si>
  <si>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</si>
  <si>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</si>
  <si>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</si>
  <si>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</si>
  <si>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</si>
  <si>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</si>
  <si>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</si>
  <si>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</si>
  <si>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</si>
  <si>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</si>
  <si>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</si>
  <si>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</si>
  <si>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</si>
  <si>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</si>
  <si>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</si>
  <si>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</si>
  <si>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</si>
  <si>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</si>
  <si>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</si>
  <si>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</si>
  <si>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</si>
  <si>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</si>
  <si>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</si>
  <si>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</si>
  <si>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</si>
  <si>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</si>
  <si>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</si>
  <si>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</si>
  <si>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</si>
  <si>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</si>
  <si>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</si>
  <si>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</si>
  <si>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</si>
  <si>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</si>
  <si>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</si>
  <si>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</si>
  <si>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</si>
  <si>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</si>
  <si>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</si>
  <si>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</si>
  <si>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</si>
  <si>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</si>
  <si>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</si>
  <si>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</si>
  <si>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</si>
  <si>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</si>
  <si>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</si>
  <si>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</si>
  <si>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</si>
  <si>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</si>
  <si>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</si>
  <si>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</si>
  <si>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</si>
  <si>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</si>
  <si>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</si>
  <si>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</si>
  <si>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</si>
  <si>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</si>
  <si>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</si>
  <si>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</si>
  <si>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</si>
  <si>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</si>
  <si>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</si>
  <si>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</si>
  <si>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</si>
  <si>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</si>
  <si>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</si>
  <si>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</si>
  <si>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</si>
  <si>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</si>
  <si>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</si>
  <si>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</si>
  <si>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</si>
  <si>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</si>
  <si>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</si>
  <si>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</si>
  <si>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</si>
  <si>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</si>
  <si>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</si>
  <si>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</si>
  <si>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</si>
  <si>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</si>
  <si>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</si>
  <si>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</si>
  <si>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</si>
  <si>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</si>
  <si>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</si>
  <si>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</si>
  <si>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</si>
  <si>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</si>
  <si>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</si>
  <si>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</si>
  <si>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</si>
  <si>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</si>
  <si>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</si>
  <si>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</si>
  <si>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</si>
  <si>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</si>
  <si>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</si>
  <si>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</si>
  <si>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</si>
  <si>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</si>
  <si>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</si>
  <si>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</si>
  <si>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</si>
  <si>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</si>
  <si>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</si>
  <si>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</si>
  <si>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</si>
  <si>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</si>
  <si>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</si>
  <si>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</si>
  <si>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</si>
  <si>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</si>
  <si>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</si>
  <si>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</si>
  <si>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</si>
  <si>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</si>
  <si>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</si>
  <si>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</si>
  <si>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</si>
  <si>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</si>
  <si>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</si>
  <si>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</si>
  <si>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</si>
  <si>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</si>
  <si>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</si>
  <si>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</si>
  <si>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</si>
  <si>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</si>
  <si>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</si>
  <si>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</si>
  <si>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</si>
  <si>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</si>
  <si>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</si>
  <si>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</si>
  <si>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</si>
  <si>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</si>
  <si>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</si>
  <si>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</si>
  <si>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</si>
  <si>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</si>
  <si>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</si>
  <si>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</si>
  <si>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</si>
  <si>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</si>
  <si>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</si>
  <si>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</si>
  <si>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</si>
  <si>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</si>
  <si>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</si>
  <si>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</si>
  <si>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</si>
  <si>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</si>
  <si>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</si>
  <si>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</si>
  <si>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</si>
  <si>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</si>
  <si>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</si>
  <si>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</si>
  <si>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</si>
  <si>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</si>
  <si>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</si>
  <si>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</si>
  <si>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</si>
  <si>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</si>
  <si>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</si>
  <si>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</si>
  <si>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</si>
  <si>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</si>
  <si>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</si>
  <si>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</si>
  <si>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</si>
  <si>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</si>
  <si>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</si>
  <si>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</si>
  <si>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</si>
  <si>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</si>
  <si>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</si>
  <si>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</si>
  <si>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</si>
  <si>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</si>
  <si>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</si>
  <si>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</si>
  <si>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</si>
  <si>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</si>
  <si>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</si>
  <si>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</si>
  <si>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</si>
  <si>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</si>
  <si>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</si>
  <si>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</si>
  <si>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</si>
  <si>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</si>
  <si>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</si>
  <si>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</si>
  <si>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</si>
  <si>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</si>
  <si>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</si>
  <si>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</si>
  <si>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</si>
  <si>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</si>
  <si>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</si>
  <si>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</si>
  <si>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</si>
  <si>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</si>
  <si>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</si>
  <si>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</si>
  <si>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</si>
  <si>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</si>
  <si>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</si>
  <si>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</si>
  <si>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</si>
  <si>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</si>
  <si>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</si>
  <si>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</si>
  <si>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</si>
  <si>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</si>
  <si>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</si>
  <si>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</si>
  <si>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</si>
  <si>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</si>
  <si>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</si>
  <si>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</si>
  <si>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</si>
  <si>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</si>
  <si>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</si>
  <si>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</si>
  <si>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</si>
  <si>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</si>
  <si>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</si>
  <si>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</si>
  <si>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</si>
  <si>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</si>
  <si>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</si>
  <si>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</si>
  <si>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</si>
  <si>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</si>
  <si>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</si>
  <si>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</si>
  <si>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</si>
  <si>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</si>
  <si>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</si>
  <si>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</si>
  <si>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</si>
  <si>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</si>
  <si>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</si>
  <si>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</si>
  <si>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</si>
  <si>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</si>
  <si>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</si>
  <si>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</si>
  <si>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</si>
  <si>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</si>
  <si>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</si>
  <si>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</si>
  <si>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</si>
  <si>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</si>
  <si>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</si>
  <si>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</si>
  <si>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</si>
  <si>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</si>
  <si>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</si>
  <si>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</si>
  <si>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</si>
  <si>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</si>
  <si>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</si>
  <si>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</si>
  <si>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</si>
  <si>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</si>
  <si>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</si>
  <si>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</si>
  <si>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</si>
  <si>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</si>
  <si>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</si>
  <si>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</si>
  <si>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</si>
  <si>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</si>
  <si>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</si>
  <si>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</si>
  <si>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</si>
  <si>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</si>
  <si>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</si>
  <si>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</si>
  <si>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</si>
  <si>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</si>
  <si>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</si>
  <si>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</si>
  <si>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</si>
  <si>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</si>
  <si>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</si>
  <si>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</si>
  <si>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</si>
  <si>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</si>
  <si>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</si>
  <si>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</si>
  <si>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</si>
  <si>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</si>
  <si>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</si>
  <si>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</si>
  <si>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</si>
  <si>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</si>
  <si>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</si>
  <si>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</si>
  <si>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</si>
  <si>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</si>
  <si>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</si>
  <si>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</si>
  <si>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</si>
  <si>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</si>
  <si>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</si>
  <si>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</si>
  <si>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</si>
  <si>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</si>
  <si>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</si>
  <si>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</si>
  <si>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</si>
  <si>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</si>
  <si>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</si>
  <si>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</si>
  <si>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</si>
  <si>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</si>
  <si>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</si>
  <si>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</si>
  <si>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</si>
  <si>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</si>
  <si>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</si>
  <si>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</si>
  <si>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</si>
  <si>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</si>
  <si>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</si>
  <si>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</si>
  <si>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</si>
  <si>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</si>
  <si>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</si>
  <si>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</si>
  <si>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</si>
  <si>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</si>
  <si>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</si>
  <si>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</si>
  <si>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</si>
  <si>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</si>
  <si>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</si>
  <si>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</si>
  <si>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</si>
  <si>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</si>
  <si>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</si>
  <si>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</si>
  <si>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</si>
  <si>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</si>
  <si>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</si>
  <si>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</si>
  <si>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</si>
  <si>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</si>
  <si>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</si>
  <si>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</si>
  <si>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</si>
  <si>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</si>
  <si>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</si>
  <si>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</si>
  <si>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</si>
  <si>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</si>
  <si>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</si>
  <si>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</si>
  <si>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</si>
  <si>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</si>
  <si>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</si>
  <si>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</si>
  <si>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</si>
  <si>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</si>
  <si>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</si>
  <si>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</si>
  <si>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</si>
  <si>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</si>
  <si>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</si>
  <si>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</si>
  <si>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</si>
  <si>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</si>
  <si>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</si>
  <si>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</si>
  <si>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</si>
  <si>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</si>
  <si>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</si>
  <si>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</si>
  <si>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</si>
  <si>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</si>
  <si>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</si>
  <si>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</si>
  <si>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</si>
  <si>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</si>
  <si>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</si>
  <si>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</si>
  <si>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</si>
  <si>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</si>
  <si>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</si>
  <si>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</si>
  <si>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</si>
  <si>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</si>
  <si>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</si>
  <si>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</si>
  <si>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</si>
  <si>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</si>
  <si>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</si>
  <si>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</si>
  <si>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</si>
  <si>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</si>
  <si>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</si>
  <si>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</si>
  <si>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</si>
  <si>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</si>
  <si>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</si>
  <si>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</si>
  <si>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</si>
  <si>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</si>
  <si>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</si>
  <si>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</si>
  <si>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</si>
  <si>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</si>
  <si>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</si>
  <si>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</si>
  <si>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</si>
  <si>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</si>
  <si>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</si>
  <si>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</si>
  <si>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</si>
  <si>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</si>
  <si>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</si>
  <si>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</si>
  <si>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</si>
  <si>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</si>
  <si>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</si>
  <si>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</si>
  <si>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</si>
  <si>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</si>
  <si>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</si>
  <si>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</si>
  <si>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</si>
  <si>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</si>
  <si>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</si>
  <si>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</si>
  <si>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</si>
  <si>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</si>
  <si>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</si>
  <si>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</si>
  <si>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</si>
  <si>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</si>
  <si>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</si>
  <si>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</si>
  <si>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</si>
  <si>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</si>
  <si>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</si>
  <si>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</si>
  <si>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</si>
  <si>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</si>
  <si>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</si>
  <si>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</si>
  <si>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</si>
  <si>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</si>
  <si>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</si>
  <si>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</si>
  <si>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</si>
  <si>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</si>
  <si>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</si>
  <si>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</si>
  <si>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</si>
  <si>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</si>
  <si>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</si>
  <si>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</si>
  <si>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</si>
  <si>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</si>
  <si>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</si>
  <si>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</si>
  <si>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</si>
  <si>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</si>
  <si>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</si>
  <si>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</si>
  <si>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</si>
  <si>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</si>
  <si>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</si>
  <si>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</si>
  <si>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</si>
  <si>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</si>
  <si>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</si>
  <si>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</si>
  <si>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</si>
  <si>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</si>
  <si>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</si>
  <si>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</si>
  <si>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</si>
  <si>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</si>
  <si>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</si>
  <si>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</si>
  <si>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</si>
  <si>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</si>
  <si>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</si>
  <si>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</si>
  <si>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</si>
  <si>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</si>
  <si>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</si>
  <si>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</si>
  <si>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</si>
  <si>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</si>
  <si>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</si>
  <si>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</si>
  <si>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</si>
  <si>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</si>
  <si>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</si>
  <si>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</si>
  <si>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</si>
  <si>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</si>
  <si>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</si>
  <si>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</si>
  <si>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</si>
  <si>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</si>
  <si>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</si>
  <si>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</si>
  <si>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</si>
  <si>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</si>
  <si>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</si>
  <si>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</si>
  <si>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</si>
  <si>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</si>
  <si>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</si>
  <si>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</si>
  <si>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</si>
  <si>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</si>
  <si>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</si>
  <si>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</si>
  <si>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</si>
  <si>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</si>
  <si>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</si>
  <si>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</si>
  <si>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</si>
  <si>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</si>
  <si>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</si>
  <si>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</si>
  <si>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</si>
  <si>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</si>
  <si>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</si>
  <si>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</si>
  <si>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</si>
  <si>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</si>
  <si>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</si>
  <si>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</si>
  <si>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</si>
  <si>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</si>
  <si>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</si>
  <si>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</si>
  <si>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</si>
  <si>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</si>
  <si>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</si>
  <si>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</si>
  <si>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</si>
  <si>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</si>
  <si>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</si>
  <si>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</si>
  <si>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</si>
  <si>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</si>
  <si>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</si>
  <si>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</si>
  <si>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</si>
  <si>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</si>
  <si>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</si>
  <si>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</si>
  <si>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</si>
  <si>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</si>
  <si>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</si>
  <si>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</si>
  <si>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</si>
  <si>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</si>
  <si>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</si>
  <si>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</si>
  <si>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</si>
  <si>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</si>
  <si>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</si>
  <si>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</si>
  <si>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</si>
  <si>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</si>
  <si>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</si>
  <si>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</si>
  <si>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</si>
  <si>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</si>
  <si>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</si>
  <si>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</si>
  <si>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</si>
  <si>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</si>
  <si>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</si>
  <si>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</si>
  <si>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</si>
  <si>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</si>
  <si>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</si>
  <si>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</si>
  <si>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</si>
  <si>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</si>
  <si>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</si>
  <si>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</si>
  <si>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</si>
  <si>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</si>
  <si>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</si>
  <si>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</si>
  <si>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</si>
  <si>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</si>
  <si>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</si>
  <si>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</si>
  <si>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</si>
  <si>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</si>
  <si>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</si>
  <si>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</si>
  <si>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</si>
  <si>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</si>
  <si>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</si>
  <si>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</si>
  <si>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</si>
  <si>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</si>
  <si>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</si>
  <si>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</si>
  <si>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</si>
  <si>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</si>
  <si>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</si>
  <si>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</si>
  <si>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</si>
  <si>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</si>
  <si>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</si>
  <si>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</si>
  <si>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</si>
  <si>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</si>
  <si>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</si>
  <si>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</si>
  <si>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</si>
  <si>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</si>
  <si>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</si>
  <si>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</si>
  <si>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</si>
  <si>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</si>
  <si>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</si>
  <si>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</si>
  <si>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</si>
  <si>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</si>
  <si>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</si>
  <si>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</si>
  <si>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</si>
  <si>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</si>
  <si>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</si>
  <si>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</si>
  <si>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</si>
  <si>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</si>
  <si>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</si>
  <si>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</si>
  <si>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</si>
  <si>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</si>
  <si>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</si>
  <si>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</si>
  <si>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</si>
  <si>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</si>
  <si>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</si>
  <si>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</si>
  <si>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</si>
  <si>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</si>
  <si>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</si>
  <si>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</si>
  <si>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</si>
  <si>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</si>
  <si>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</si>
  <si>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</si>
  <si>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</si>
  <si>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</si>
  <si>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</si>
  <si>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</si>
  <si>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</si>
  <si>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</si>
  <si>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</si>
  <si>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</si>
  <si>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</si>
  <si>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</si>
  <si>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</si>
  <si>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</si>
  <si>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</si>
  <si>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</si>
  <si>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</si>
  <si>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</si>
  <si>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</si>
  <si>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</si>
  <si>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</si>
  <si>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</si>
  <si>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</si>
  <si>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</si>
  <si>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</si>
  <si>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</si>
  <si>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</si>
  <si>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</si>
  <si>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</si>
  <si>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</si>
  <si>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</si>
  <si>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</si>
  <si>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</si>
  <si>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</si>
  <si>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</si>
  <si>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</si>
  <si>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</si>
  <si>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</si>
  <si>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</si>
  <si>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</si>
  <si>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</si>
  <si>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</si>
  <si>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</si>
  <si>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</si>
  <si>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</si>
  <si>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</si>
  <si>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</si>
  <si>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</si>
  <si>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</si>
  <si>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</si>
  <si>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</si>
  <si>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</si>
  <si>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</si>
  <si>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</si>
  <si>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</si>
  <si>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</si>
  <si>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</si>
  <si>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</si>
  <si>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</si>
  <si>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</si>
  <si>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</si>
  <si>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</si>
  <si>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</si>
  <si>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</si>
  <si>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</si>
  <si>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</si>
  <si>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</si>
  <si>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</si>
  <si>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</si>
  <si>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</si>
  <si>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</si>
  <si>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</si>
  <si>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</si>
  <si>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</si>
  <si>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</si>
  <si>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</si>
  <si>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</si>
  <si>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</si>
  <si>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</si>
  <si>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</si>
  <si>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</si>
  <si>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</si>
  <si>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</si>
  <si>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</si>
  <si>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</si>
  <si>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</si>
  <si>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</si>
  <si>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</si>
  <si>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</si>
  <si>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</si>
  <si>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</si>
  <si>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</si>
  <si>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</si>
  <si>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</si>
  <si>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</si>
  <si>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</si>
  <si>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</si>
  <si>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</si>
  <si>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</si>
  <si>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</si>
  <si>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</si>
  <si>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</si>
  <si>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</si>
  <si>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</si>
  <si>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</si>
  <si>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</si>
  <si>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</si>
  <si>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</si>
  <si>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</si>
  <si>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</si>
  <si>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</si>
  <si>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</si>
  <si>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</si>
  <si>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</si>
  <si>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</si>
  <si>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</si>
  <si>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</si>
  <si>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</si>
  <si>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</si>
  <si>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</si>
  <si>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</si>
  <si>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</si>
  <si>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</si>
  <si>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</si>
  <si>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</si>
  <si>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</si>
  <si>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</si>
  <si>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</si>
  <si>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</si>
  <si>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</si>
  <si>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</si>
  <si>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</si>
  <si>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</si>
  <si>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</si>
  <si>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</si>
  <si>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</si>
  <si>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</si>
  <si>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</si>
  <si>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</si>
  <si>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</si>
  <si>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</si>
  <si>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</si>
  <si>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</si>
  <si>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</si>
  <si>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</si>
  <si>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</si>
  <si>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</si>
  <si>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</si>
  <si>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</si>
  <si>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</si>
  <si>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</si>
  <si>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</si>
  <si>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</si>
  <si>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</si>
  <si>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</si>
  <si>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</si>
  <si>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</si>
  <si>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</si>
  <si>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</si>
  <si>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</si>
  <si>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</si>
  <si>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</si>
  <si>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</si>
  <si>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</si>
  <si>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</si>
  <si>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</si>
  <si>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</si>
  <si>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</si>
  <si>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</si>
  <si>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</si>
  <si>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</si>
  <si>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</si>
  <si>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</si>
  <si>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</si>
  <si>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</si>
  <si>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</si>
  <si>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</si>
  <si>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</si>
  <si>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</si>
  <si>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</si>
  <si>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</si>
  <si>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</si>
  <si>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</si>
  <si>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</si>
  <si>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</si>
  <si>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</si>
  <si>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</si>
  <si>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</si>
  <si>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</si>
  <si>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</si>
  <si>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</si>
  <si>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</si>
  <si>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</si>
  <si>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</si>
  <si>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</si>
  <si>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</si>
  <si>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</si>
  <si>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</si>
  <si>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</si>
  <si>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</si>
  <si>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</si>
  <si>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</si>
  <si>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</si>
  <si>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</si>
  <si>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</si>
  <si>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</si>
  <si>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</si>
  <si>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</si>
  <si>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</si>
  <si>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</si>
  <si>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</si>
  <si>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</si>
  <si>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</si>
  <si>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</si>
  <si>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</si>
  <si>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</si>
  <si>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</si>
  <si>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</si>
  <si>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</si>
  <si>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</si>
  <si>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</si>
  <si>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</si>
  <si>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</si>
  <si>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</si>
  <si>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</si>
  <si>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</si>
  <si>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</si>
  <si>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</si>
  <si>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</si>
  <si>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</si>
  <si>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</si>
  <si>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</si>
  <si>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</si>
  <si>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</si>
  <si>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</si>
  <si>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</si>
  <si>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</si>
  <si>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</si>
  <si>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</si>
  <si>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</si>
  <si>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</si>
  <si>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</si>
  <si>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</si>
  <si>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</si>
  <si>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</si>
  <si>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</si>
  <si>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</si>
  <si>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</si>
  <si>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</si>
  <si>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</si>
  <si>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</si>
  <si>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</si>
  <si>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</si>
  <si>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</si>
  <si>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</si>
  <si>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</si>
  <si>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</si>
  <si>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</si>
  <si>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</si>
  <si>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</si>
  <si>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</si>
  <si>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</si>
  <si>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</si>
  <si>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</si>
  <si>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</si>
  <si>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</si>
  <si>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</si>
  <si>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</si>
  <si>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</si>
  <si>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</si>
  <si>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</si>
  <si>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</si>
  <si>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</si>
  <si>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</si>
  <si>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</si>
  <si>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</si>
  <si>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</si>
  <si>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</si>
  <si>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</si>
  <si>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</si>
  <si>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</si>
  <si>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</si>
  <si>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</si>
  <si>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</si>
  <si>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</si>
  <si>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</si>
  <si>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</si>
  <si>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</si>
  <si>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</si>
  <si>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</si>
  <si>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</si>
  <si>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</si>
  <si>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</si>
  <si>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</si>
  <si>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</si>
  <si>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</si>
  <si>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</si>
  <si>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</si>
  <si>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</si>
  <si>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</si>
  <si>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</si>
  <si>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</si>
  <si>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</si>
  <si>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</si>
  <si>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</si>
  <si>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</si>
  <si>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</si>
  <si>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</si>
  <si>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</si>
  <si>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</si>
  <si>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</si>
  <si>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</si>
  <si>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</si>
  <si>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</si>
  <si>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</si>
  <si>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</si>
  <si>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</si>
  <si>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</si>
  <si>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</si>
  <si>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</si>
  <si>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</si>
  <si>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</si>
  <si>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</si>
  <si>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</si>
  <si>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</si>
  <si>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</si>
  <si>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</si>
  <si>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</si>
  <si>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</si>
  <si>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</si>
  <si>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</si>
  <si>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</si>
  <si>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</si>
  <si>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</si>
  <si>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</si>
  <si>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</si>
  <si>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</si>
  <si>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</si>
  <si>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</si>
  <si>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</si>
  <si>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</si>
  <si>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</si>
  <si>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</si>
  <si>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</si>
  <si>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</si>
  <si>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</si>
  <si>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</si>
  <si>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</si>
  <si>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</si>
  <si>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</si>
  <si>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</si>
  <si>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</si>
  <si>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</si>
  <si>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</si>
  <si>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</si>
  <si>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</si>
  <si>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</si>
  <si>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</si>
  <si>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</si>
  <si>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</si>
  <si>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</si>
  <si>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</si>
  <si>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</si>
  <si>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</si>
  <si>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</si>
  <si>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</si>
  <si>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</si>
  <si>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</si>
  <si>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</si>
  <si>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</si>
  <si>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</si>
  <si>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</si>
  <si>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</si>
  <si>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</si>
  <si>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</si>
  <si>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</si>
  <si>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</si>
  <si>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</si>
  <si>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</si>
  <si>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</si>
  <si>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</si>
  <si>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</si>
  <si>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</si>
  <si>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</si>
  <si>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</si>
  <si>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</si>
  <si>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</si>
  <si>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</si>
  <si>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</si>
  <si>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</si>
  <si>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</si>
  <si>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</si>
  <si>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</si>
  <si>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</si>
  <si>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</si>
  <si>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</si>
  <si>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</si>
  <si>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</si>
  <si>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</si>
  <si>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</si>
  <si>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</si>
  <si>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</si>
  <si>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</si>
  <si>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</si>
  <si>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</si>
  <si>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</si>
  <si>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</si>
  <si>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</si>
  <si>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</si>
  <si>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</si>
  <si>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</si>
  <si>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</si>
  <si>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</si>
  <si>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</si>
  <si>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</si>
  <si>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</si>
  <si>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</si>
  <si>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</si>
  <si>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</si>
  <si>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</si>
  <si>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</si>
  <si>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</si>
  <si>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</si>
  <si>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</si>
  <si>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</si>
  <si>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</si>
  <si>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</si>
  <si>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</si>
  <si>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</si>
  <si>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</si>
  <si>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</si>
  <si>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</si>
  <si>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</si>
  <si>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</si>
  <si>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</si>
  <si>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</si>
  <si>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</si>
  <si>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</si>
  <si>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</si>
  <si>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</si>
  <si>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</si>
  <si>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</si>
  <si>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</si>
  <si>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</si>
  <si>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</si>
  <si>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</si>
  <si>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</si>
  <si>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</si>
  <si>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</si>
  <si>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</si>
  <si>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</si>
  <si>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</si>
  <si>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</si>
  <si>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</si>
  <si>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</si>
  <si>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</si>
  <si>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</si>
  <si>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</si>
  <si>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</si>
  <si>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</si>
  <si>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</si>
  <si>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</si>
  <si>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</si>
  <si>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</si>
  <si>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</si>
  <si>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</si>
  <si>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</si>
  <si>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</si>
  <si>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</si>
  <si>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</si>
  <si>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</si>
  <si>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</si>
  <si>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</si>
  <si>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</si>
  <si>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</si>
  <si>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</si>
  <si>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</si>
  <si>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</si>
  <si>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</si>
  <si>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</si>
  <si>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</si>
  <si>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</si>
  <si>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</si>
  <si>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</si>
  <si>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</si>
  <si>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</si>
  <si>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</si>
  <si>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</si>
  <si>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</si>
  <si>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</si>
  <si>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</si>
  <si>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</si>
  <si>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</si>
  <si>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</si>
  <si>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</si>
  <si>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</si>
  <si>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</si>
  <si>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</si>
  <si>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</si>
  <si>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</si>
  <si>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</si>
  <si>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</si>
  <si>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</si>
  <si>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</si>
  <si>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</si>
  <si>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</si>
  <si>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</si>
  <si>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</si>
  <si>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</si>
  <si>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</si>
  <si>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</si>
  <si>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</si>
  <si>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</si>
  <si>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</si>
  <si>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</si>
  <si>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</si>
  <si>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</si>
  <si>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</si>
  <si>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</si>
  <si>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</si>
  <si>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</si>
  <si>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</si>
  <si>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</si>
  <si>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</si>
  <si>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</si>
  <si>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</si>
  <si>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</si>
  <si>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</si>
  <si>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</si>
  <si>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</si>
  <si>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</si>
  <si>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</si>
  <si>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</si>
  <si>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</si>
  <si>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</si>
  <si>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</si>
  <si>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</si>
  <si>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</si>
  <si>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</si>
  <si>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</si>
  <si>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</si>
  <si>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</si>
  <si>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</si>
  <si>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</si>
  <si>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</si>
  <si>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</si>
  <si>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</si>
  <si>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</si>
  <si>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</si>
  <si>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</si>
  <si>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</si>
  <si>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</si>
  <si>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</si>
  <si>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</si>
  <si>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</si>
  <si>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</si>
  <si>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</si>
  <si>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</si>
  <si>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</si>
  <si>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</si>
  <si>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</si>
  <si>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</si>
  <si>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</si>
  <si>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</si>
  <si>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</si>
  <si>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</si>
  <si>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</si>
  <si>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</si>
  <si>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</si>
  <si>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</si>
  <si>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</si>
  <si>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</si>
  <si>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</si>
  <si>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</si>
  <si>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</si>
  <si>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</si>
  <si>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</si>
  <si>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</si>
  <si>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</si>
  <si>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</si>
  <si>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</si>
  <si>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</si>
  <si>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</si>
  <si>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</si>
  <si>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</si>
  <si>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</si>
  <si>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</si>
  <si>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</si>
  <si>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</si>
  <si>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</si>
  <si>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</si>
  <si>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</si>
  <si>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</si>
  <si>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</si>
  <si>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</si>
  <si>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</si>
  <si>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</si>
  <si>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</si>
  <si>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</si>
  <si>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</si>
  <si>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</si>
  <si>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</si>
  <si>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</si>
  <si>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</si>
  <si>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</si>
  <si>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</si>
  <si>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</si>
  <si>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</si>
  <si>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</si>
  <si>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</si>
  <si>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</si>
  <si>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</si>
  <si>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</si>
  <si>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</si>
  <si>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</si>
  <si>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</si>
  <si>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</si>
  <si>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</si>
  <si>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</si>
  <si>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</si>
  <si>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</si>
  <si>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</si>
  <si>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</si>
  <si>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</si>
  <si>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</si>
  <si>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</si>
  <si>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</si>
  <si>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</si>
  <si>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</si>
  <si>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</si>
  <si>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</si>
  <si>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</si>
  <si>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</si>
  <si>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</si>
  <si>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</si>
  <si>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</si>
  <si>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</si>
  <si>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</si>
  <si>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</si>
  <si>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</si>
  <si>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</si>
  <si>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</si>
  <si>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</si>
  <si>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</si>
  <si>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</si>
  <si>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</si>
  <si>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</si>
  <si>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</si>
  <si>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</si>
  <si>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</si>
  <si>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</si>
  <si>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</si>
  <si>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</si>
  <si>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</si>
  <si>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</si>
  <si>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</si>
  <si>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</si>
  <si>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</si>
  <si>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</si>
  <si>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</si>
  <si>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</si>
  <si>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</si>
  <si>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</si>
  <si>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</si>
  <si>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</si>
  <si>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</si>
  <si>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</si>
  <si>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</si>
  <si>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</si>
  <si>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</si>
  <si>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</si>
  <si>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</si>
  <si>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</si>
  <si>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</si>
  <si>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</si>
  <si>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</si>
  <si>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</si>
  <si>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</si>
  <si>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</si>
  <si>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</si>
  <si>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</si>
  <si>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</si>
  <si>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</si>
  <si>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</si>
  <si>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</si>
  <si>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</si>
  <si>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</si>
  <si>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</si>
  <si>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</si>
  <si>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</si>
  <si>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</si>
  <si>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</si>
  <si>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</si>
  <si>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</si>
  <si>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</si>
  <si>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</si>
  <si>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</si>
  <si>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</si>
  <si>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</si>
  <si>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</si>
  <si>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</si>
  <si>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</si>
  <si>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</si>
  <si>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</si>
  <si>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</si>
  <si>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</si>
  <si>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</si>
  <si>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</si>
  <si>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</si>
  <si>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</si>
  <si>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</si>
  <si>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</si>
  <si>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</si>
  <si>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</si>
  <si>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</si>
  <si>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</si>
  <si>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</si>
  <si>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</si>
  <si>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</si>
  <si>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</si>
  <si>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</si>
  <si>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</si>
  <si>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</si>
  <si>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</si>
  <si>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</si>
  <si>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</si>
  <si>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</si>
  <si>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</si>
  <si>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</si>
  <si>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</si>
  <si>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</si>
  <si>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</si>
  <si>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</si>
  <si>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</si>
  <si>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</si>
  <si>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</si>
  <si>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</si>
  <si>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</si>
  <si>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</si>
  <si>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</si>
  <si>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</si>
  <si>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</si>
  <si>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</si>
  <si>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</si>
  <si>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</si>
  <si>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</si>
  <si>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</si>
  <si>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</si>
  <si>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</si>
  <si>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</si>
  <si>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</si>
  <si>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</si>
  <si>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</si>
  <si>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</si>
  <si>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</si>
  <si>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</si>
  <si>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</si>
  <si>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</si>
  <si>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</si>
  <si>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</si>
  <si>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</si>
  <si>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</si>
  <si>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</si>
  <si>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</si>
  <si>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</si>
  <si>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</si>
  <si>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</si>
  <si>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</si>
  <si>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</si>
  <si>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</si>
  <si>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</si>
  <si>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</si>
  <si>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</si>
  <si>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</si>
  <si>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</si>
  <si>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</si>
  <si>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</si>
  <si>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</si>
  <si>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</si>
  <si>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</si>
  <si>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</si>
  <si>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</si>
  <si>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</si>
  <si>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</si>
  <si>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</si>
  <si>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</si>
  <si>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</si>
  <si>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</si>
  <si>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</si>
  <si>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</si>
  <si>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</si>
  <si>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</si>
  <si>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</si>
  <si>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</si>
  <si>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</si>
  <si>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</si>
  <si>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</si>
  <si>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</si>
  <si>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</si>
  <si>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</si>
  <si>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</si>
  <si>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</si>
  <si>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</si>
  <si>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</si>
  <si>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</si>
  <si>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</si>
  <si>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</si>
  <si>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</si>
  <si>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</si>
  <si>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</si>
  <si>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</si>
  <si>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</si>
  <si>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</si>
  <si>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</si>
  <si>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</si>
  <si>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</si>
  <si>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</si>
  <si>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</si>
  <si>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</si>
  <si>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</si>
  <si>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</si>
  <si>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</si>
  <si>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</si>
  <si>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</si>
  <si>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</si>
  <si>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</si>
  <si>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</si>
  <si>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</si>
  <si>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</si>
  <si>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</si>
  <si>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</si>
  <si>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</si>
  <si>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</si>
  <si>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</si>
  <si>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</si>
  <si>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</si>
  <si>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</si>
  <si>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</si>
  <si>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</si>
  <si>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</si>
  <si>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</si>
  <si>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</si>
  <si>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</si>
  <si>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</si>
  <si>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</si>
  <si>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</si>
  <si>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</si>
  <si>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</si>
  <si>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</si>
  <si>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</si>
  <si>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</si>
  <si>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</si>
  <si>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</si>
  <si>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</si>
  <si>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</si>
  <si>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</si>
  <si>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</si>
  <si>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</si>
  <si>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</si>
  <si>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</si>
  <si>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</si>
  <si>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</si>
  <si>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</si>
  <si>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</si>
  <si>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</si>
  <si>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</si>
  <si>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</si>
  <si>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</si>
  <si>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</si>
  <si>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</si>
  <si>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</si>
  <si>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</si>
  <si>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</si>
  <si>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</si>
  <si>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</si>
  <si>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</si>
  <si>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</si>
  <si>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</si>
  <si>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</si>
  <si>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</si>
  <si>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</si>
  <si>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</si>
  <si>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</si>
  <si>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</si>
  <si>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</si>
  <si>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</si>
  <si>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</si>
  <si>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</si>
  <si>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</si>
  <si>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</si>
  <si>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</si>
  <si>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</si>
  <si>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</si>
  <si>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</si>
  <si>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</si>
  <si>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</si>
  <si>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</si>
  <si>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</si>
  <si>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</si>
  <si>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</si>
  <si>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</si>
  <si>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</si>
  <si>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</si>
  <si>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</si>
  <si>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</si>
  <si>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</si>
  <si>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</si>
  <si>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</si>
  <si>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</si>
  <si>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</si>
  <si>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</si>
  <si>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</si>
  <si>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</si>
  <si>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</si>
  <si>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</si>
  <si>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</si>
  <si>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</si>
  <si>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</si>
  <si>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</si>
  <si>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</si>
  <si>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</si>
  <si>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</si>
  <si>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</si>
  <si>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</si>
  <si>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</si>
  <si>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</si>
  <si>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</si>
  <si>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</si>
  <si>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</si>
  <si>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</si>
  <si>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</si>
  <si>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</si>
  <si>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</si>
  <si>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</si>
  <si>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</si>
  <si>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</si>
  <si>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</si>
  <si>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</si>
  <si>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</si>
  <si>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</si>
  <si>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</si>
  <si>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</si>
  <si>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</si>
  <si>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</si>
  <si>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</si>
  <si>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</si>
  <si>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</si>
  <si>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</si>
  <si>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</si>
  <si>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</si>
  <si>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</si>
  <si>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</si>
  <si>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</si>
  <si>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</si>
  <si>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</si>
  <si>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</si>
  <si>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</si>
  <si>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</si>
  <si>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</si>
  <si>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</si>
  <si>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</si>
  <si>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</si>
  <si>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</si>
  <si>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</si>
  <si>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</si>
  <si>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</si>
  <si>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</si>
  <si>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</si>
  <si>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</si>
  <si>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</si>
  <si>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</si>
  <si>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</si>
  <si>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</si>
  <si>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</si>
  <si>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</si>
  <si>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</si>
  <si>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</si>
  <si>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</si>
  <si>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</si>
  <si>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</si>
  <si>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</si>
  <si>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</si>
  <si>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</si>
  <si>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</si>
  <si>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</si>
  <si>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</si>
  <si>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</si>
  <si>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</si>
  <si>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</si>
  <si>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</si>
  <si>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</si>
  <si>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</si>
  <si>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</si>
  <si>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</si>
  <si>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</si>
  <si>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</si>
  <si>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</si>
  <si>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</si>
  <si>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</si>
  <si>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</si>
  <si>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</si>
  <si>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</si>
  <si>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</si>
  <si>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</si>
  <si>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</si>
  <si>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</si>
  <si>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</si>
  <si>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</si>
  <si>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</si>
  <si>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</si>
  <si>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</si>
  <si>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</si>
  <si>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</si>
  <si>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</si>
  <si>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</si>
  <si>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</si>
  <si>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</si>
  <si>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</si>
  <si>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</si>
  <si>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</si>
  <si>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</si>
  <si>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</si>
  <si>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</si>
  <si>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</si>
  <si>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</si>
  <si>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</si>
  <si>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</si>
  <si>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</si>
  <si>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</si>
  <si>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</si>
  <si>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</si>
  <si>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</si>
  <si>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</si>
  <si>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</si>
  <si>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</si>
  <si>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</si>
  <si>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</si>
  <si>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</si>
  <si>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</si>
  <si>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</si>
  <si>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</si>
  <si>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</si>
  <si>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</si>
  <si>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</si>
  <si>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</si>
  <si>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</si>
  <si>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</si>
  <si>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</si>
  <si>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</si>
  <si>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</si>
  <si>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</si>
  <si>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</si>
  <si>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</si>
  <si>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</si>
  <si>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</si>
  <si>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</si>
  <si>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</si>
  <si>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</si>
  <si>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</si>
  <si>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</si>
  <si>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</si>
  <si>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</si>
  <si>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</si>
  <si>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</si>
  <si>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</si>
  <si>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</si>
  <si>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</si>
  <si>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</si>
  <si>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</si>
  <si>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</si>
  <si>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</si>
  <si>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</si>
  <si>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</si>
  <si>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</si>
  <si>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</si>
  <si>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</si>
  <si>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</si>
  <si>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</si>
  <si>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</si>
  <si>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</si>
  <si>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</si>
  <si>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</si>
  <si>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</si>
  <si>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</si>
  <si>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</si>
  <si>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</si>
  <si>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</si>
  <si>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</si>
  <si>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</si>
  <si>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</si>
  <si>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</si>
  <si>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</si>
  <si>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</si>
  <si>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</si>
  <si>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</si>
  <si>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</si>
  <si>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</si>
  <si>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</si>
  <si>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</si>
  <si>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</si>
  <si>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</si>
  <si>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</si>
  <si>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</si>
  <si>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</si>
  <si>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</si>
  <si>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</si>
  <si>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</si>
  <si>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</si>
  <si>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</si>
  <si>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</si>
  <si>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</si>
  <si>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</si>
  <si>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</si>
  <si>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</si>
  <si>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</si>
  <si>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</si>
  <si>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</si>
  <si>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</si>
  <si>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</si>
  <si>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</si>
  <si>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</si>
  <si>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</si>
  <si>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</si>
  <si>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</si>
  <si>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</si>
  <si>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</si>
  <si>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</si>
  <si>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</si>
  <si>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</si>
  <si>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</si>
  <si>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</si>
  <si>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</si>
  <si>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</si>
  <si>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</si>
  <si>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</si>
  <si>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</si>
  <si>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</si>
  <si>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</si>
  <si>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</si>
  <si>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</si>
  <si>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</si>
  <si>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</si>
  <si>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</si>
  <si>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</si>
  <si>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</si>
  <si>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</si>
  <si>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</si>
  <si>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</si>
  <si>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</si>
  <si>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</si>
  <si>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</si>
  <si>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</si>
  <si>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</si>
  <si>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</si>
  <si>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</si>
  <si>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</si>
  <si>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</si>
  <si>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</si>
  <si>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</si>
  <si>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</si>
  <si>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</si>
  <si>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</si>
  <si>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</si>
  <si>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</si>
  <si>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</si>
  <si>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</si>
  <si>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</si>
  <si>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</si>
  <si>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</si>
  <si>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</si>
  <si>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</si>
  <si>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</si>
  <si>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</si>
  <si>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</si>
  <si>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</si>
  <si>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</si>
  <si>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</si>
  <si>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</si>
  <si>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</si>
  <si>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</si>
  <si>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</si>
  <si>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</si>
  <si>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</si>
  <si>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</si>
  <si>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</si>
  <si>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</si>
  <si>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</si>
  <si>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</si>
  <si>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</si>
  <si>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</si>
  <si>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</si>
  <si>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</si>
  <si>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</si>
  <si>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</si>
  <si>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</si>
  <si>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</si>
  <si>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</si>
  <si>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</si>
  <si>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</si>
  <si>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</si>
  <si>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</si>
  <si>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</si>
  <si>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</si>
  <si>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</si>
  <si>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</si>
  <si>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</si>
  <si>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</si>
  <si>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</si>
  <si>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</si>
  <si>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</si>
  <si>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</si>
  <si>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</si>
  <si>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</si>
  <si>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</si>
  <si>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</si>
  <si>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</si>
  <si>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</si>
  <si>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</si>
  <si>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</si>
  <si>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</si>
  <si>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</si>
  <si>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</si>
  <si>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</si>
  <si>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</si>
  <si>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</si>
  <si>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</si>
  <si>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</si>
  <si>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</si>
  <si>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</si>
  <si>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</si>
  <si>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</si>
  <si>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</si>
  <si>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</si>
  <si>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</si>
  <si>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</si>
  <si>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</si>
  <si>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</si>
  <si>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</si>
  <si>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</si>
  <si>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</si>
  <si>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</si>
  <si>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</si>
  <si>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</si>
  <si>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</si>
  <si>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</si>
  <si>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</si>
  <si>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</si>
  <si>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</si>
  <si>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</si>
  <si>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</si>
  <si>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</si>
  <si>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</si>
  <si>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</si>
  <si>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</si>
  <si>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</si>
  <si>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</si>
  <si>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</si>
  <si>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</si>
  <si>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</si>
  <si>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</si>
  <si>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</si>
  <si>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</si>
  <si>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</si>
  <si>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</si>
  <si>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</si>
  <si>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</si>
  <si>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</si>
  <si>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</si>
  <si>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</si>
  <si>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</si>
  <si>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</si>
  <si>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</si>
  <si>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</si>
  <si>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</si>
  <si>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</si>
  <si>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</si>
  <si>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</si>
  <si>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</si>
  <si>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</si>
  <si>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</si>
  <si>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</si>
  <si>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</si>
  <si>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</si>
  <si>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</si>
  <si>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</si>
  <si>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</si>
  <si>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</si>
  <si>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</si>
  <si>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</si>
  <si>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</si>
  <si>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</si>
  <si>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</si>
  <si>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</si>
  <si>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</si>
  <si>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</si>
  <si>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</si>
  <si>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</si>
  <si>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</si>
  <si>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</si>
  <si>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</si>
  <si>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</si>
  <si>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</si>
  <si>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</si>
  <si>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</si>
  <si>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</si>
  <si>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</si>
  <si>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</si>
  <si>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</si>
  <si>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</si>
  <si>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</si>
  <si>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</si>
  <si>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</si>
  <si>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</si>
  <si>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</si>
  <si>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</si>
  <si>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</si>
  <si>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</si>
  <si>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</si>
  <si>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</si>
  <si>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</si>
  <si>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</si>
  <si>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</si>
  <si>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</si>
  <si>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</si>
  <si>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</si>
  <si>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</si>
  <si>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</si>
  <si>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</si>
  <si>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</si>
  <si>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</si>
  <si>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</si>
  <si>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</si>
  <si>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</si>
  <si>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</si>
  <si>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</si>
  <si>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</si>
  <si>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</si>
  <si>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</si>
  <si>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</si>
  <si>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</si>
  <si>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</si>
  <si>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</si>
  <si>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</si>
  <si>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</si>
  <si>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</si>
  <si>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</si>
  <si>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</si>
  <si>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</si>
  <si>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</si>
  <si>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</si>
  <si>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</si>
  <si>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</si>
  <si>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</si>
  <si>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</si>
  <si>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</si>
  <si>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</si>
  <si>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</si>
  <si>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</si>
  <si>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</si>
  <si>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</si>
  <si>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</si>
  <si>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</si>
  <si>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</si>
  <si>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</si>
  <si>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</si>
  <si>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</si>
  <si>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</si>
  <si>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</si>
  <si>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</si>
  <si>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</si>
  <si>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</si>
  <si>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</si>
  <si>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</si>
  <si>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</si>
  <si>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</si>
  <si>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</si>
  <si>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</si>
  <si>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</si>
  <si>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</si>
  <si>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</si>
  <si>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</si>
  <si>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</si>
  <si>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</si>
  <si>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</si>
  <si>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</si>
  <si>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</si>
  <si>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</si>
  <si>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</si>
  <si>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</si>
  <si>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</si>
  <si>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</si>
  <si>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</si>
  <si>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</si>
  <si>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</si>
  <si>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</si>
  <si>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</si>
  <si>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</si>
  <si>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</si>
  <si>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</si>
  <si>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</si>
  <si>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</si>
  <si>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</si>
  <si>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</si>
  <si>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</si>
  <si>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</si>
  <si>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</si>
  <si>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</si>
  <si>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</si>
  <si>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</si>
  <si>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</si>
  <si>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</si>
  <si>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</si>
  <si>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</si>
  <si>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</si>
  <si>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</si>
  <si>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</si>
  <si>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</si>
  <si>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</si>
  <si>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</si>
  <si>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</si>
  <si>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</si>
  <si>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</si>
  <si>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</si>
  <si>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</si>
  <si>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</si>
  <si>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</si>
  <si>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</si>
  <si>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</si>
  <si>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</si>
  <si>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</si>
  <si>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</si>
  <si>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</si>
  <si>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</si>
  <si>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</si>
  <si>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</si>
  <si>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</si>
  <si>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</si>
  <si>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</si>
  <si>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</si>
  <si>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</si>
  <si>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</si>
  <si>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</si>
  <si>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</si>
  <si>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</si>
  <si>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</si>
  <si>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</si>
  <si>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</si>
  <si>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</si>
  <si>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</si>
  <si>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</si>
  <si>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</si>
  <si>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</si>
  <si>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</si>
  <si>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</si>
  <si>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</si>
  <si>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</si>
  <si>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</si>
  <si>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</si>
  <si>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</si>
  <si>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</si>
  <si>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</si>
  <si>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</si>
  <si>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</si>
  <si>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</si>
  <si>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</si>
  <si>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</si>
  <si>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</si>
  <si>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</si>
  <si>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</si>
  <si>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</si>
  <si>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</si>
  <si>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</si>
  <si>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</si>
  <si>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</si>
  <si>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</si>
  <si>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</si>
  <si>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</si>
  <si>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</si>
  <si>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</si>
  <si>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</si>
  <si>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</si>
  <si>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</si>
  <si>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</si>
  <si>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</si>
  <si>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</si>
  <si>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</si>
  <si>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</si>
  <si>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</si>
  <si>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</si>
  <si>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</si>
  <si>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</si>
  <si>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</si>
  <si>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</si>
  <si>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</si>
  <si>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</si>
  <si>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</si>
  <si>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</si>
  <si>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</si>
  <si>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</si>
  <si>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</si>
  <si>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</si>
  <si>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</si>
  <si>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</si>
  <si>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</si>
  <si>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</si>
  <si>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</si>
  <si>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</si>
  <si>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</si>
  <si>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</si>
  <si>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</si>
  <si>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</si>
  <si>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</si>
  <si>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</si>
  <si>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</si>
  <si>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</si>
  <si>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</si>
  <si>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</si>
  <si>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</si>
  <si>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</si>
  <si>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</si>
  <si>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</si>
  <si>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</si>
  <si>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</si>
  <si>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</si>
  <si>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</si>
  <si>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</si>
  <si>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</si>
  <si>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</si>
  <si>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</si>
  <si>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</si>
  <si>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</si>
  <si>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</si>
  <si>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</si>
  <si>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</si>
  <si>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</si>
  <si>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</si>
  <si>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</si>
  <si>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</si>
  <si>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</si>
  <si>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</si>
  <si>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</si>
  <si>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</si>
  <si>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</si>
  <si>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</si>
  <si>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</si>
  <si>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</si>
  <si>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</si>
  <si>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</si>
  <si>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</si>
  <si>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</si>
  <si>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</si>
  <si>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</si>
  <si>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</si>
  <si>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</si>
  <si>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</si>
  <si>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</si>
  <si>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</si>
  <si>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</si>
  <si>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</si>
  <si>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</si>
  <si>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</si>
  <si>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</si>
  <si>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</si>
  <si>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</si>
  <si>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</si>
  <si>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</si>
  <si>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</si>
  <si>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</si>
  <si>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</si>
  <si>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</si>
  <si>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</si>
  <si>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</si>
  <si>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</si>
  <si>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</si>
  <si>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</si>
  <si>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</si>
  <si>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</si>
  <si>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</si>
  <si>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</si>
  <si>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</si>
  <si>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</si>
  <si>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</si>
  <si>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</si>
  <si>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</si>
  <si>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</si>
  <si>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</si>
  <si>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</si>
  <si>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</si>
  <si>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</si>
  <si>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</si>
  <si>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</si>
  <si>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</si>
  <si>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</si>
  <si>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</si>
  <si>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</si>
  <si>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</si>
  <si>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</si>
  <si>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</si>
  <si>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</si>
  <si>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</si>
  <si>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</si>
  <si>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</si>
  <si>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</si>
  <si>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</si>
  <si>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</si>
  <si>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</si>
  <si>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</si>
  <si>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</si>
  <si>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</si>
  <si>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</si>
  <si>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</si>
  <si>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</si>
  <si>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</si>
  <si>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</si>
  <si>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</si>
  <si>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</si>
  <si>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</si>
  <si>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</si>
  <si>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</si>
  <si>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</si>
  <si>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</si>
  <si>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</si>
  <si>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</si>
  <si>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</si>
  <si>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</si>
  <si>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</si>
  <si>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</si>
  <si>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</si>
  <si>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</si>
  <si>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</si>
  <si>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</si>
  <si>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</si>
  <si>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</si>
  <si>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</si>
  <si>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</si>
  <si>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</si>
  <si>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</si>
  <si>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</si>
  <si>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</si>
  <si>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</si>
  <si>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</si>
  <si>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</si>
  <si>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</si>
  <si>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</si>
  <si>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</si>
  <si>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</si>
  <si>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</si>
  <si>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</si>
  <si>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</si>
  <si>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</si>
  <si>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</si>
  <si>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</si>
  <si>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</si>
  <si>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</si>
  <si>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</si>
  <si>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</si>
  <si>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</si>
  <si>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</si>
  <si>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</si>
  <si>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</si>
  <si>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</si>
  <si>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</si>
  <si>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</si>
  <si>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</si>
  <si>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</si>
  <si>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</si>
  <si>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</si>
  <si>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</si>
  <si>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</si>
  <si>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</si>
  <si>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</si>
  <si>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</si>
  <si>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</si>
  <si>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</si>
  <si>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</si>
  <si>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</si>
  <si>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</si>
  <si>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</si>
  <si>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</si>
  <si>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</si>
  <si>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</si>
  <si>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</si>
  <si>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</si>
  <si>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</si>
  <si>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</si>
  <si>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</si>
  <si>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</si>
  <si>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</si>
  <si>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</si>
  <si>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</si>
  <si>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</si>
  <si>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</si>
  <si>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</si>
  <si>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</si>
  <si>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</si>
  <si>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</si>
  <si>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</si>
  <si>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</si>
  <si>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</si>
  <si>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</si>
  <si>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</si>
  <si>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</si>
  <si>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</si>
  <si>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</si>
  <si>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</si>
  <si>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</si>
  <si>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</si>
  <si>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</si>
  <si>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</si>
  <si>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</si>
  <si>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</si>
  <si>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</si>
  <si>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</si>
  <si>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</si>
  <si>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</si>
  <si>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</si>
  <si>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</si>
  <si>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</si>
  <si>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</si>
  <si>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</si>
  <si>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</si>
  <si>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</si>
  <si>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</si>
  <si>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</si>
  <si>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</si>
  <si>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</si>
  <si>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</si>
  <si>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</si>
  <si>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</si>
  <si>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</si>
  <si>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</si>
  <si>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</si>
  <si>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</si>
  <si>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</si>
  <si>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</si>
  <si>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</si>
  <si>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</si>
  <si>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</si>
  <si>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</si>
  <si>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</si>
  <si>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</si>
  <si>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</si>
  <si>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</si>
  <si>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</si>
  <si>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</si>
  <si>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</si>
  <si>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</si>
  <si>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</si>
  <si>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</si>
  <si>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</si>
  <si>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</si>
  <si>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</si>
  <si>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</si>
  <si>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</si>
  <si>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</si>
  <si>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</si>
  <si>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</si>
  <si>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</si>
  <si>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</si>
  <si>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</si>
  <si>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</si>
  <si>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</si>
  <si>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</si>
  <si>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</si>
  <si>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</si>
  <si>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</si>
  <si>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</si>
  <si>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</si>
  <si>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</si>
  <si>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</si>
  <si>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</si>
  <si>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</si>
  <si>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</si>
  <si>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</si>
  <si>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</si>
  <si>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</si>
  <si>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</si>
  <si>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</si>
  <si>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</si>
  <si>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</si>
  <si>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</si>
  <si>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</si>
  <si>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</si>
  <si>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</si>
  <si>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</si>
  <si>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</si>
  <si>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</si>
  <si>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</si>
  <si>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</si>
  <si>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</si>
  <si>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</si>
  <si>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</si>
  <si>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</si>
  <si>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</si>
  <si>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</si>
  <si>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</si>
  <si>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</si>
  <si>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</si>
  <si>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</si>
  <si>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</si>
  <si>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</si>
  <si>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</si>
  <si>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</si>
  <si>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</si>
  <si>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</si>
  <si>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</si>
  <si>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</si>
  <si>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</si>
  <si>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</si>
  <si>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</si>
  <si>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</si>
  <si>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</si>
  <si>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</si>
  <si>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</si>
  <si>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</si>
  <si>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</si>
  <si>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</si>
  <si>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</si>
  <si>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</si>
  <si>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</si>
  <si>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</si>
  <si>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</si>
  <si>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</si>
  <si>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</si>
  <si>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</si>
  <si>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</si>
  <si>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</si>
  <si>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</si>
  <si>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</si>
  <si>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</si>
  <si>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</si>
  <si>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</si>
  <si>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</si>
  <si>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</si>
  <si>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</si>
  <si>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</si>
  <si>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</si>
  <si>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</si>
  <si>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</si>
  <si>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</si>
  <si>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</si>
  <si>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</si>
  <si>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</si>
  <si>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</si>
  <si>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</si>
  <si>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</si>
  <si>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</si>
  <si>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</si>
  <si>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</si>
  <si>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</si>
  <si>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</si>
  <si>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</si>
  <si>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</si>
  <si>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</si>
  <si>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</si>
  <si>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</si>
  <si>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</si>
  <si>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</si>
  <si>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</si>
  <si>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</si>
  <si>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</si>
  <si>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</si>
  <si>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</si>
  <si>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</si>
  <si>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</si>
  <si>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</si>
  <si>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</si>
  <si>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</si>
  <si>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</si>
  <si>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</si>
  <si>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</si>
  <si>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</si>
  <si>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</si>
  <si>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</si>
  <si>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</si>
  <si>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</si>
  <si>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</si>
  <si>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</si>
  <si>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</si>
  <si>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</si>
  <si>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</si>
  <si>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</si>
  <si>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</si>
  <si>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</si>
  <si>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</si>
  <si>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</si>
  <si>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</si>
  <si>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</si>
  <si>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</si>
  <si>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</si>
  <si>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</si>
  <si>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</si>
  <si>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</si>
  <si>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</si>
  <si>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</si>
  <si>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</si>
  <si>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</si>
  <si>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</si>
  <si>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</si>
  <si>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</si>
  <si>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</si>
  <si>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</si>
  <si>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</si>
  <si>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</si>
  <si>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</si>
  <si>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</si>
  <si>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</si>
  <si>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</si>
  <si>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</si>
  <si>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</si>
  <si>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</si>
  <si>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</si>
  <si>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</si>
  <si>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</si>
  <si>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</si>
  <si>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</si>
  <si>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</si>
  <si>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</si>
  <si>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</si>
  <si>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</si>
  <si>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</si>
  <si>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</si>
  <si>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</si>
  <si>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</si>
  <si>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</si>
  <si>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</si>
  <si>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</si>
  <si>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</si>
  <si>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</si>
  <si>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</si>
  <si>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</si>
  <si>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</si>
  <si>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</si>
  <si>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</si>
  <si>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</si>
  <si>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</si>
  <si>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</si>
  <si>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</si>
  <si>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</si>
  <si>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</si>
  <si>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</si>
  <si>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</si>
  <si>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</si>
  <si>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</si>
  <si>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</si>
  <si>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</si>
  <si>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</si>
  <si>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</si>
  <si>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</si>
  <si>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</si>
  <si>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</si>
  <si>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</si>
  <si>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</si>
  <si>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</si>
  <si>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</si>
  <si>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</si>
  <si>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</si>
  <si>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</si>
  <si>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</si>
  <si>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</si>
  <si>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</si>
  <si>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</si>
  <si>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</si>
  <si>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</si>
  <si>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</si>
  <si>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</si>
  <si>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</si>
  <si>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</si>
  <si>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</si>
  <si>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</si>
  <si>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</si>
  <si>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</si>
  <si>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</si>
  <si>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</si>
  <si>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</si>
  <si>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</si>
  <si>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</si>
  <si>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</si>
  <si>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</si>
  <si>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</si>
  <si>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</si>
  <si>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</si>
  <si>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</si>
  <si>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</si>
  <si>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</si>
  <si>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</si>
  <si>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</si>
  <si>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</si>
  <si>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</si>
  <si>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</si>
  <si>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</si>
  <si>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</si>
  <si>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</si>
  <si>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</si>
  <si>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</si>
  <si>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</si>
  <si>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</si>
  <si>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</si>
  <si>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</si>
  <si>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</si>
  <si>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</si>
  <si>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</si>
  <si>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</si>
  <si>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</si>
  <si>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</si>
  <si>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</si>
  <si>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</si>
  <si>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</si>
  <si>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</si>
  <si>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</si>
  <si>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</si>
  <si>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</si>
  <si>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</si>
  <si>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</si>
  <si>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</si>
  <si>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</si>
  <si>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</si>
  <si>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</si>
  <si>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</si>
  <si>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</si>
  <si>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</si>
  <si>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</si>
  <si>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</si>
  <si>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</si>
  <si>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</si>
  <si>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</si>
  <si>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</si>
  <si>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</si>
  <si>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</si>
  <si>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</si>
  <si>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</si>
  <si>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</si>
  <si>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</si>
  <si>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</si>
  <si>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</si>
  <si>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</si>
  <si>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</si>
  <si>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</si>
  <si>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</si>
  <si>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</si>
  <si>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</si>
  <si>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</si>
  <si>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</si>
  <si>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</si>
  <si>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</si>
  <si>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</si>
  <si>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</si>
  <si>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</si>
  <si>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</si>
  <si>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</si>
  <si>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</si>
  <si>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</si>
  <si>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</si>
  <si>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</si>
  <si>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</si>
  <si>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</si>
  <si>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</si>
  <si>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</si>
  <si>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</si>
  <si>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</si>
  <si>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</si>
  <si>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</si>
  <si>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</si>
  <si>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</si>
  <si>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</si>
  <si>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</si>
  <si>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</si>
  <si>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</si>
  <si>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</si>
  <si>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</si>
  <si>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</si>
  <si>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</si>
  <si>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</si>
  <si>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</si>
  <si>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</si>
  <si>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</si>
  <si>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</si>
  <si>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</si>
  <si>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</si>
  <si>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</si>
  <si>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</si>
  <si>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</si>
  <si>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</si>
  <si>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</si>
  <si>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</si>
  <si>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</si>
  <si>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</si>
  <si>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</si>
  <si>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</si>
  <si>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</si>
  <si>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</si>
  <si>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</si>
  <si>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</si>
  <si>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</si>
  <si>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</si>
  <si>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</si>
  <si>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</si>
  <si>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</si>
  <si>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</si>
  <si>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</si>
  <si>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</si>
  <si>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</si>
  <si>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</si>
  <si>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</si>
  <si>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</si>
  <si>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</si>
  <si>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</si>
  <si>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</si>
  <si>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</si>
  <si>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</si>
  <si>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</si>
  <si>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</si>
  <si>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</si>
  <si>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</si>
  <si>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</si>
  <si>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</si>
  <si>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</si>
  <si>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</si>
  <si>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</si>
  <si>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</si>
  <si>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</si>
  <si>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</si>
  <si>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</si>
  <si>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</si>
  <si>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</si>
  <si>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</si>
  <si>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</si>
  <si>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</si>
  <si>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</si>
  <si>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</si>
  <si>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</si>
  <si>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</si>
  <si>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</si>
  <si>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</si>
  <si>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</si>
  <si>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</si>
  <si>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</si>
  <si>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</si>
  <si>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</si>
  <si>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</si>
  <si>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</si>
  <si>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</si>
  <si>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</si>
  <si>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</si>
  <si>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</si>
  <si>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</si>
  <si>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</si>
  <si>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</si>
  <si>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</si>
  <si>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</si>
  <si>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</si>
  <si>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</si>
  <si>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</si>
  <si>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</si>
  <si>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</si>
  <si>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</si>
  <si>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</si>
  <si>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</si>
  <si>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</si>
  <si>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</si>
  <si>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</si>
  <si>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</si>
  <si>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</si>
  <si>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</si>
  <si>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</si>
  <si>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</si>
  <si>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</si>
  <si>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</si>
  <si>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</si>
  <si>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</si>
  <si>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</si>
  <si>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</si>
  <si>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</si>
  <si>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</si>
  <si>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</si>
  <si>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</si>
  <si>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</si>
  <si>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</si>
  <si>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</si>
  <si>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</si>
  <si>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</si>
  <si>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</si>
  <si>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</si>
  <si>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</si>
  <si>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</si>
  <si>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</si>
  <si>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</si>
  <si>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</si>
  <si>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</si>
  <si>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</si>
  <si>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</si>
  <si>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</si>
  <si>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</si>
  <si>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</si>
  <si>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</si>
  <si>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</si>
  <si>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</si>
  <si>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</si>
  <si>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</si>
  <si>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</si>
  <si>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</si>
  <si>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</si>
  <si>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</si>
  <si>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</si>
  <si>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</si>
  <si>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</si>
  <si>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</si>
  <si>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</si>
  <si>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</si>
  <si>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</si>
  <si>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</si>
  <si>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</si>
  <si>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</si>
  <si>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</si>
  <si>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</si>
  <si>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</si>
  <si>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</si>
  <si>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</si>
  <si>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</si>
  <si>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</si>
  <si>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</si>
  <si>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</si>
  <si>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</si>
  <si>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</si>
  <si>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</si>
  <si>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</si>
  <si>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</si>
  <si>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</si>
  <si>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</si>
  <si>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</si>
  <si>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</si>
  <si>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</si>
  <si>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</si>
  <si>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</si>
  <si>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</si>
  <si>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</si>
  <si>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</si>
  <si>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</si>
  <si>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</si>
  <si>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</si>
  <si>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</si>
  <si>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</si>
  <si>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</si>
  <si>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</si>
  <si>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</si>
  <si>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</si>
  <si>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</si>
  <si>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</si>
  <si>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</si>
  <si>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</si>
  <si>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</si>
  <si>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</si>
  <si>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</si>
  <si>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</si>
  <si>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</si>
  <si>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</si>
  <si>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</si>
  <si>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</si>
  <si>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</si>
  <si>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</si>
  <si>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</si>
  <si>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</si>
  <si>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</si>
  <si>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</si>
  <si>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</si>
  <si>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</si>
  <si>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</si>
  <si>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</si>
  <si>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</si>
  <si>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</si>
  <si>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</si>
  <si>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</si>
  <si>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</si>
  <si>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</si>
  <si>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</si>
  <si>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</si>
  <si>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</si>
  <si>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</si>
  <si>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</si>
  <si>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</si>
  <si>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</si>
  <si>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</si>
  <si>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</si>
  <si>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</si>
  <si>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</si>
  <si>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</si>
  <si>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</si>
  <si>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</si>
  <si>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</si>
  <si>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</si>
  <si>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</si>
  <si>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</si>
  <si>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</si>
  <si>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</si>
  <si>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</si>
  <si>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</si>
  <si>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</si>
  <si>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</si>
  <si>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</si>
  <si>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</si>
  <si>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</si>
  <si>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</si>
  <si>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</si>
  <si>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</si>
  <si>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</si>
  <si>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</si>
  <si>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</si>
  <si>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</si>
  <si>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</si>
  <si>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</si>
  <si>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</si>
  <si>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</si>
  <si>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</si>
  <si>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</si>
  <si>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</si>
  <si>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</si>
  <si>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</si>
  <si>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</si>
  <si>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</si>
  <si>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</si>
  <si>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</si>
  <si>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</si>
  <si>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</si>
  <si>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</si>
  <si>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</si>
  <si>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</si>
  <si>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</si>
  <si>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</si>
  <si>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</si>
  <si>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</si>
  <si>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</si>
  <si>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</si>
  <si>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</si>
  <si>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</si>
  <si>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</si>
  <si>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</si>
  <si>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</si>
  <si>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</si>
  <si>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</si>
  <si>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</si>
  <si>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</si>
  <si>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</si>
  <si>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</si>
  <si>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</si>
  <si>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</si>
  <si>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</si>
  <si>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</si>
  <si>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</si>
  <si>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</si>
  <si>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</si>
  <si>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</si>
  <si>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</si>
  <si>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</si>
  <si>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</si>
  <si>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</si>
  <si>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</si>
  <si>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</si>
  <si>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</si>
  <si>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</si>
  <si>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</si>
  <si>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</si>
  <si>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</si>
  <si>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</si>
  <si>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</si>
  <si>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</si>
  <si>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</si>
  <si>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</si>
  <si>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</si>
  <si>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</si>
  <si>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</si>
  <si>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</si>
  <si>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</si>
  <si>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</si>
  <si>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</si>
  <si>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</si>
  <si>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</si>
  <si>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</si>
  <si>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</si>
  <si>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</si>
  <si>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</si>
  <si>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</si>
  <si>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</si>
  <si>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</si>
  <si>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</si>
  <si>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</si>
  <si>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</si>
  <si>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</si>
  <si>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</si>
  <si>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</si>
  <si>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</si>
  <si>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</si>
  <si>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</si>
  <si>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</si>
  <si>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</si>
  <si>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</si>
  <si>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</si>
  <si>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</si>
  <si>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</si>
  <si>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</si>
  <si>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</si>
  <si>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</si>
  <si>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</si>
  <si>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</si>
  <si>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</si>
  <si>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</si>
  <si>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</si>
  <si>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</si>
  <si>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</si>
  <si>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</si>
  <si>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</si>
  <si>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</si>
  <si>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</si>
  <si>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</si>
  <si>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</si>
  <si>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</si>
  <si>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</si>
  <si>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</si>
  <si>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</si>
  <si>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</si>
  <si>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</si>
  <si>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</si>
  <si>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</si>
  <si>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</si>
  <si>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</si>
  <si>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</si>
  <si>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</si>
  <si>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</si>
  <si>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</si>
  <si>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</si>
  <si>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</si>
  <si>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</si>
  <si>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</si>
  <si>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</si>
  <si>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</si>
  <si>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</si>
  <si>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</si>
  <si>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</si>
  <si>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</si>
  <si>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</si>
  <si>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</si>
  <si>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</si>
  <si>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</si>
  <si>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</si>
  <si>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</si>
  <si>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</si>
  <si>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</si>
  <si>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</si>
  <si>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</si>
  <si>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</si>
  <si>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</si>
  <si>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</si>
  <si>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</si>
  <si>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</si>
  <si>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</si>
  <si>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</si>
  <si>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</si>
  <si>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</si>
  <si>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</si>
  <si>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</si>
  <si>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</si>
  <si>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</si>
  <si>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</si>
  <si>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</si>
  <si>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</si>
  <si>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</si>
  <si>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</si>
  <si>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</si>
  <si>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</si>
  <si>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</si>
  <si>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</si>
  <si>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</si>
  <si>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</si>
  <si>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</si>
  <si>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</si>
  <si>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</si>
  <si>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</si>
  <si>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</si>
  <si>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</si>
  <si>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</si>
  <si>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</si>
  <si>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</si>
  <si>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</si>
  <si>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</si>
  <si>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</si>
  <si>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</si>
  <si>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</si>
  <si>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</si>
  <si>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</si>
  <si>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</si>
  <si>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</si>
  <si>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</si>
  <si>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</si>
  <si>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</si>
  <si>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</si>
  <si>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</si>
  <si>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</si>
  <si>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</si>
  <si>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</si>
  <si>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</si>
  <si>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</si>
  <si>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</si>
  <si>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</si>
  <si>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</si>
  <si>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</si>
  <si>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</si>
  <si>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</si>
  <si>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</si>
  <si>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</si>
  <si>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</si>
  <si>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</si>
  <si>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</si>
  <si>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</si>
  <si>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</si>
  <si>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</si>
  <si>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</si>
  <si>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</si>
  <si>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</si>
  <si>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</si>
  <si>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</si>
  <si>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</si>
  <si>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</si>
  <si>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</si>
  <si>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</si>
  <si>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</si>
  <si>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</si>
  <si>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</si>
  <si>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</si>
  <si>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</si>
  <si>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</si>
  <si>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</si>
  <si>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</si>
  <si>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</si>
  <si>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</si>
  <si>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</si>
  <si>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</si>
  <si>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</si>
  <si>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</si>
  <si>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</si>
  <si>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</si>
  <si>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</si>
  <si>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</si>
  <si>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</si>
  <si>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</si>
  <si>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</si>
  <si>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</si>
  <si>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</si>
  <si>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</si>
  <si>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</si>
  <si>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</si>
  <si>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</si>
  <si>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</si>
  <si>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</si>
  <si>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</si>
  <si>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</si>
  <si>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</si>
  <si>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</si>
  <si>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</si>
  <si>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</si>
  <si>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</si>
  <si>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</si>
  <si>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</si>
  <si>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</si>
  <si>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</si>
  <si>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</si>
  <si>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</si>
  <si>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</si>
  <si>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</si>
  <si>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</si>
  <si>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</si>
  <si>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</si>
  <si>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</si>
  <si>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</si>
  <si>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</si>
  <si>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</si>
  <si>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</si>
  <si>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</si>
  <si>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</si>
  <si>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</si>
  <si>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</si>
  <si>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</si>
  <si>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</si>
  <si>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</si>
  <si>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</si>
  <si>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</si>
  <si>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</si>
  <si>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</si>
  <si>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</si>
  <si>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</si>
  <si>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</si>
  <si>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</si>
  <si>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</si>
  <si>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</si>
  <si>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</si>
  <si>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</si>
  <si>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</si>
  <si>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</si>
  <si>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</si>
  <si>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</si>
  <si>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</si>
  <si>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</si>
  <si>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</si>
  <si>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</si>
  <si>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</si>
  <si>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</si>
  <si>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</si>
  <si>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</si>
  <si>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</si>
  <si>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</si>
  <si>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</si>
  <si>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</si>
  <si>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</si>
  <si>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</si>
  <si>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</si>
  <si>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</si>
  <si>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</si>
  <si>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</si>
  <si>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</si>
  <si>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</si>
  <si>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</si>
  <si>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</si>
  <si>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</si>
  <si>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</si>
  <si>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</si>
  <si>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</si>
  <si>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</si>
  <si>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</si>
  <si>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</si>
  <si>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</si>
  <si>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</si>
  <si>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</si>
  <si>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</si>
  <si>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</si>
  <si>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</si>
  <si>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</si>
  <si>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</si>
  <si>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</si>
  <si>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</si>
  <si>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</si>
  <si>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</si>
  <si>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</si>
  <si>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</si>
  <si>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</si>
  <si>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</si>
  <si>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</si>
  <si>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</si>
  <si>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</si>
  <si>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</si>
  <si>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</si>
  <si>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</si>
  <si>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</si>
  <si>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</si>
  <si>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</si>
  <si>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</si>
  <si>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</si>
  <si>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</si>
  <si>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</si>
  <si>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</si>
  <si>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</si>
  <si>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</si>
  <si>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</si>
  <si>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</si>
  <si>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</si>
  <si>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</si>
  <si>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</si>
  <si>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</si>
  <si>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</si>
  <si>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</si>
  <si>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</si>
  <si>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</si>
  <si>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</si>
  <si>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</si>
  <si>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</si>
  <si>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</si>
  <si>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</si>
  <si>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</si>
  <si>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</si>
  <si>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</si>
  <si>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</si>
  <si>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</si>
  <si>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</si>
  <si>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</si>
  <si>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</si>
  <si>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</si>
  <si>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</si>
  <si>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</si>
  <si>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</si>
  <si>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</si>
  <si>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</si>
  <si>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</si>
  <si>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</si>
  <si>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</si>
  <si>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</si>
  <si>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</si>
  <si>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</si>
  <si>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</si>
  <si>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</si>
  <si>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</si>
  <si>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</si>
  <si>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</si>
  <si>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</si>
  <si>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</si>
  <si>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</si>
  <si>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</si>
  <si>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</si>
  <si>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</si>
  <si>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</si>
  <si>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</si>
  <si>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</si>
  <si>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</si>
  <si>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</si>
  <si>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</si>
  <si>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</si>
  <si>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</si>
  <si>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</si>
  <si>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</si>
  <si>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</si>
  <si>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</si>
  <si>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</si>
  <si>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</si>
  <si>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</si>
  <si>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</si>
  <si>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</si>
  <si>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</si>
  <si>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</si>
  <si>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</si>
  <si>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</si>
  <si>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</si>
  <si>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</si>
  <si>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</si>
  <si>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</si>
  <si>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</si>
  <si>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</si>
  <si>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</si>
  <si>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</si>
  <si>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</si>
  <si>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</si>
  <si>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</si>
  <si>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</si>
  <si>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</si>
  <si>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</si>
  <si>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</si>
  <si>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</si>
  <si>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</si>
  <si>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</si>
  <si>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</si>
  <si>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</si>
  <si>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</si>
  <si>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</si>
  <si>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</si>
  <si>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</si>
  <si>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</si>
  <si>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</si>
  <si>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</si>
  <si>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</si>
  <si>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</si>
  <si>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</si>
  <si>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</si>
  <si>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</si>
  <si>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</si>
  <si>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</si>
  <si>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</si>
  <si>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</si>
  <si>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</si>
  <si>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</si>
  <si>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</si>
  <si>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</si>
  <si>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</si>
  <si>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</si>
  <si>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</si>
  <si>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</si>
  <si>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</si>
  <si>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</si>
  <si>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</si>
  <si>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</si>
  <si>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</si>
  <si>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</si>
  <si>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</si>
  <si>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</si>
  <si>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</si>
  <si>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</si>
  <si>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</si>
  <si>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</si>
  <si>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</si>
  <si>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</si>
  <si>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</si>
  <si>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</si>
  <si>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</si>
  <si>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</si>
  <si>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</si>
  <si>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</si>
  <si>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</si>
  <si>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</si>
  <si>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</si>
  <si>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</si>
  <si>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</si>
  <si>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</si>
  <si>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</si>
  <si>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</si>
  <si>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</si>
  <si>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</si>
  <si>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</si>
  <si>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</si>
  <si>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</si>
  <si>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</si>
  <si>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</si>
  <si>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</si>
  <si>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</si>
  <si>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</si>
  <si>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</si>
  <si>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</si>
  <si>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</si>
  <si>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</si>
  <si>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</si>
  <si>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</si>
  <si>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</si>
  <si>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</si>
  <si>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</si>
  <si>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</si>
  <si>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</si>
  <si>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</si>
  <si>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</si>
  <si>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</si>
  <si>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</si>
  <si>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</si>
  <si>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</si>
  <si>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</si>
  <si>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</si>
  <si>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</si>
  <si>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</si>
  <si>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</si>
  <si>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</si>
  <si>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</si>
  <si>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</si>
  <si>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</si>
  <si>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</si>
  <si>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</si>
  <si>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</si>
  <si>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</si>
  <si>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</si>
  <si>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</si>
  <si>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</si>
  <si>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</si>
  <si>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</si>
  <si>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</si>
  <si>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</si>
  <si>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</si>
  <si>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</si>
  <si>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</si>
  <si>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</si>
  <si>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</si>
  <si>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</si>
  <si>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</si>
  <si>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</si>
  <si>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</si>
  <si>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</si>
  <si>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</si>
  <si>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</si>
  <si>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</si>
  <si>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</si>
  <si>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</si>
  <si>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</si>
  <si>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</si>
  <si>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</si>
  <si>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</si>
  <si>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</si>
  <si>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</si>
  <si>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</si>
  <si>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</si>
  <si>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</si>
  <si>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</si>
  <si>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</si>
  <si>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</si>
  <si>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</si>
  <si>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</si>
  <si>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</si>
  <si>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</si>
  <si>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</si>
  <si>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</si>
  <si>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</si>
  <si>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</si>
  <si>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</si>
  <si>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</si>
  <si>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</si>
  <si>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</si>
  <si>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</si>
  <si>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</si>
  <si>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</si>
  <si>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</si>
  <si>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</si>
  <si>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</si>
  <si>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</si>
  <si>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</si>
  <si>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</si>
  <si>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</si>
  <si>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</si>
  <si>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</si>
  <si>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</si>
  <si>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</si>
  <si>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</si>
  <si>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</si>
  <si>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</si>
  <si>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</si>
  <si>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</si>
  <si>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</si>
  <si>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</si>
  <si>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</si>
  <si>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</si>
  <si>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</si>
  <si>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</si>
  <si>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</si>
  <si>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</si>
  <si>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</si>
  <si>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</si>
  <si>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</si>
  <si>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</si>
  <si>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</si>
  <si>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</si>
  <si>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</si>
  <si>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</si>
  <si>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</si>
  <si>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</si>
  <si>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</si>
  <si>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</si>
  <si>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</si>
  <si>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</si>
  <si>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</si>
  <si>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</si>
  <si>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</si>
  <si>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</si>
  <si>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</si>
  <si>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</si>
  <si>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</si>
  <si>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</si>
  <si>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</si>
  <si>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</si>
  <si>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</si>
  <si>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</si>
  <si>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</si>
  <si>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</si>
  <si>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</si>
  <si>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</si>
  <si>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</si>
  <si>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</si>
  <si>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</si>
  <si>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</si>
  <si>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</si>
  <si>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</si>
  <si>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</si>
  <si>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</si>
  <si>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</si>
  <si>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</si>
  <si>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</si>
  <si>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</si>
  <si>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</si>
  <si>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</si>
  <si>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</si>
  <si>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</si>
  <si>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</si>
  <si>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</si>
  <si>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</si>
  <si>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</si>
  <si>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</si>
  <si>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</si>
  <si>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</si>
  <si>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</si>
  <si>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</si>
  <si>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</si>
  <si>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</si>
  <si>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</si>
  <si>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</si>
  <si>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</si>
  <si>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</si>
  <si>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</si>
  <si>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</si>
  <si>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</si>
  <si>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</si>
  <si>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</si>
  <si>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</si>
  <si>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</si>
  <si>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</si>
  <si>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</si>
  <si>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</si>
  <si>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</si>
  <si>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</si>
  <si>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</si>
  <si>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</si>
  <si>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</si>
  <si>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</si>
  <si>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</si>
  <si>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</si>
  <si>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</si>
  <si>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</si>
  <si>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</si>
  <si>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</si>
  <si>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</si>
  <si>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</si>
  <si>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</si>
  <si>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</si>
  <si>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</si>
  <si>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</si>
  <si>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</si>
  <si>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</si>
  <si>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</si>
  <si>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</si>
  <si>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</si>
  <si>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</si>
  <si>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</si>
  <si>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</si>
  <si>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</si>
  <si>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</si>
  <si>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</si>
  <si>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</si>
  <si>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</si>
  <si>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</si>
  <si>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</si>
  <si>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</si>
  <si>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</si>
  <si>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</si>
  <si>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</si>
  <si>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</si>
  <si>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</si>
  <si>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</si>
  <si>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</si>
  <si>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</si>
  <si>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</si>
  <si>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</si>
  <si>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</si>
  <si>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</si>
  <si>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</si>
  <si>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</si>
  <si>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</si>
  <si>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</si>
  <si>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</si>
  <si>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</si>
  <si>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</si>
  <si>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</si>
  <si>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</si>
  <si>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</si>
  <si>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</si>
  <si>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</si>
  <si>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</si>
  <si>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</si>
  <si>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</si>
  <si>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</si>
  <si>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</si>
  <si>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</si>
  <si>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</si>
  <si>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</si>
  <si>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</si>
  <si>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</si>
  <si>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</si>
  <si>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</si>
  <si>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</si>
  <si>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</si>
  <si>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</si>
  <si>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</si>
  <si>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</si>
  <si>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</si>
  <si>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</si>
  <si>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</si>
  <si>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</si>
  <si>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</si>
  <si>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</si>
  <si>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</si>
  <si>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</si>
  <si>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</si>
  <si>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</si>
  <si>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</si>
  <si>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</si>
  <si>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</si>
  <si>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</si>
  <si>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</si>
  <si>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</si>
  <si>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</si>
  <si>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</si>
  <si>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</si>
  <si>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</si>
  <si>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</si>
  <si>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</si>
  <si>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</si>
  <si>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</si>
  <si>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</si>
  <si>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</si>
  <si>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</si>
  <si>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</si>
  <si>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</si>
  <si>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</si>
  <si>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</si>
  <si>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</si>
  <si>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</si>
  <si>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</si>
  <si>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</si>
  <si>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</si>
  <si>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</si>
  <si>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</si>
  <si>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</si>
  <si>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</si>
  <si>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</si>
  <si>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</si>
  <si>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</si>
  <si>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</si>
  <si>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</si>
  <si>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</si>
  <si>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</si>
  <si>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</si>
  <si>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</si>
  <si>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</si>
  <si>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</si>
  <si>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</si>
  <si>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</si>
  <si>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</si>
  <si>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</si>
  <si>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</si>
  <si>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</si>
  <si>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</si>
  <si>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</si>
  <si>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</si>
  <si>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</si>
  <si>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</si>
  <si>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</si>
  <si>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</si>
  <si>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</si>
  <si>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</si>
  <si>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</si>
  <si>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</si>
  <si>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</si>
  <si>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</si>
  <si>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</si>
  <si>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</si>
  <si>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</si>
  <si>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</si>
  <si>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</si>
  <si>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</si>
  <si>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</si>
  <si>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</si>
  <si>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</si>
  <si>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</si>
  <si>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</si>
  <si>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</si>
  <si>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</si>
  <si>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</si>
  <si>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</si>
  <si>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</si>
  <si>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</si>
  <si>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</si>
  <si>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</si>
  <si>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</si>
  <si>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</si>
  <si>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</si>
  <si>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</si>
  <si>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</si>
  <si>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</si>
  <si>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</si>
  <si>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</si>
  <si>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</si>
  <si>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</si>
  <si>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</si>
  <si>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</si>
  <si>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</si>
  <si>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</si>
  <si>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</si>
  <si>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</si>
  <si>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</si>
  <si>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</si>
  <si>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</si>
  <si>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</si>
  <si>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</si>
  <si>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</si>
  <si>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</si>
  <si>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</si>
  <si>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</si>
  <si>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</si>
  <si>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</si>
  <si>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</si>
  <si>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</si>
  <si>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</si>
  <si>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</si>
  <si>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</si>
  <si>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</si>
  <si>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</si>
  <si>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</si>
  <si>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</si>
  <si>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</si>
  <si>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</si>
  <si>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</si>
  <si>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</si>
  <si>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</si>
  <si>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</si>
  <si>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</si>
  <si>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</si>
  <si>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</si>
  <si>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</si>
  <si>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</si>
  <si>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</si>
  <si>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</si>
  <si>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</si>
  <si>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</si>
  <si>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</si>
  <si>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</si>
  <si>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</si>
  <si>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</si>
  <si>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</si>
  <si>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</si>
  <si>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</si>
  <si>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</si>
  <si>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</si>
  <si>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</si>
  <si>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</si>
  <si>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</si>
  <si>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</si>
  <si>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</si>
  <si>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</si>
  <si>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</si>
  <si>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</si>
  <si>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</si>
  <si>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</si>
  <si>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</si>
  <si>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</si>
  <si>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</si>
  <si>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</si>
  <si>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</si>
  <si>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</si>
  <si>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</si>
  <si>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</si>
  <si>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</si>
  <si>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</si>
  <si>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</si>
  <si>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</si>
  <si>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</si>
  <si>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</si>
  <si>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</si>
  <si>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</si>
  <si>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</si>
  <si>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</si>
  <si>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</si>
  <si>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</si>
  <si>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</si>
  <si>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</si>
  <si>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</si>
  <si>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</si>
  <si>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</si>
  <si>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</si>
  <si>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</si>
  <si>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</si>
  <si>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</si>
  <si>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</si>
  <si>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</si>
  <si>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</si>
  <si>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</si>
  <si>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</si>
  <si>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</si>
  <si>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</si>
  <si>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</si>
  <si>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</si>
  <si>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</si>
  <si>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</si>
  <si>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</si>
  <si>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</si>
  <si>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</si>
  <si>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</si>
  <si>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</si>
  <si>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</si>
  <si>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</si>
  <si>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</si>
  <si>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</si>
  <si>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</si>
  <si>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</si>
  <si>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</si>
  <si>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</si>
  <si>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</si>
  <si>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</si>
  <si>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</si>
  <si>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</si>
  <si>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</si>
  <si>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</si>
  <si>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</si>
  <si>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</si>
  <si>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</si>
  <si>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</si>
  <si>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</si>
  <si>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</si>
  <si>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</si>
  <si>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</si>
  <si>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</si>
  <si>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</si>
  <si>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</si>
  <si>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</si>
  <si>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</si>
  <si>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</si>
  <si>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</si>
  <si>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</si>
  <si>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</si>
  <si>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</si>
  <si>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</si>
  <si>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</si>
  <si>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</si>
  <si>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</si>
  <si>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</si>
  <si>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</si>
  <si>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</si>
  <si>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</si>
  <si>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</si>
  <si>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</si>
  <si>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</si>
  <si>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</si>
  <si>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</si>
  <si>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</si>
  <si>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</si>
  <si>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</si>
  <si>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</si>
  <si>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</si>
  <si>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</si>
  <si>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</si>
  <si>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</si>
  <si>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</si>
  <si>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</si>
  <si>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</si>
  <si>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</si>
  <si>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</si>
  <si>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</si>
  <si>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</si>
  <si>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</si>
  <si>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</si>
  <si>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</si>
  <si>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</si>
  <si>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</si>
  <si>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</si>
  <si>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</si>
  <si>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</si>
  <si>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</si>
  <si>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</si>
  <si>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</si>
  <si>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</si>
  <si>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</si>
  <si>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</si>
  <si>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</si>
  <si>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</si>
  <si>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</si>
  <si>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</si>
  <si>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</si>
  <si>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</si>
  <si>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</si>
  <si>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</si>
  <si>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</si>
  <si>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</si>
  <si>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</si>
  <si>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</si>
  <si>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</si>
  <si>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</si>
  <si>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</si>
  <si>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</si>
  <si>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</si>
  <si>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</si>
  <si>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</si>
  <si>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</si>
  <si>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</si>
  <si>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</si>
  <si>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</si>
  <si>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</si>
  <si>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</si>
  <si>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</si>
  <si>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</si>
  <si>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</si>
  <si>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</si>
  <si>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</si>
  <si>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</si>
  <si>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</si>
  <si>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</si>
  <si>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</si>
  <si>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</si>
  <si>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</si>
  <si>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</si>
  <si>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</si>
  <si>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</si>
  <si>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</si>
  <si>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</si>
  <si>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</si>
  <si>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</si>
  <si>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</si>
  <si>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</si>
  <si>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</si>
  <si>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</si>
  <si>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</si>
  <si>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</si>
  <si>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</si>
  <si>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</si>
  <si>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</si>
  <si>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</si>
  <si>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</si>
  <si>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</si>
  <si>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</si>
  <si>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</si>
  <si>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</si>
  <si>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</si>
  <si>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</si>
  <si>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</si>
  <si>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</si>
  <si>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</si>
  <si>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</si>
  <si>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</si>
  <si>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</si>
  <si>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</si>
  <si>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</si>
  <si>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</si>
  <si>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</si>
  <si>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</si>
  <si>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</si>
  <si>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</si>
  <si>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</si>
  <si>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</si>
  <si>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</si>
  <si>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</si>
  <si>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</si>
  <si>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</si>
  <si>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</si>
  <si>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</si>
  <si>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</si>
  <si>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</si>
  <si>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</si>
  <si>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</si>
  <si>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</si>
  <si>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</si>
  <si>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</si>
  <si>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</si>
  <si>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</si>
  <si>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</si>
  <si>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</si>
  <si>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</si>
  <si>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</si>
  <si>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</si>
  <si>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</si>
  <si>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</si>
  <si>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</si>
  <si>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</si>
  <si>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</si>
  <si>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</si>
  <si>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</si>
  <si>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</si>
  <si>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</si>
  <si>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</si>
  <si>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</si>
  <si>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</si>
  <si>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</si>
  <si>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</si>
  <si>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</si>
  <si>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</si>
  <si>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</si>
  <si>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</si>
  <si>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</si>
  <si>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</si>
  <si>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</si>
  <si>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</si>
  <si>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</si>
  <si>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</si>
  <si>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</si>
  <si>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</si>
  <si>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</si>
  <si>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</si>
  <si>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</si>
  <si>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</si>
  <si>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</si>
  <si>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</si>
  <si>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</si>
  <si>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</si>
  <si>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</si>
  <si>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</si>
  <si>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</si>
  <si>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</si>
  <si>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</si>
  <si>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</si>
  <si>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</si>
  <si>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</si>
  <si>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</si>
  <si>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</si>
  <si>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</si>
  <si>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</si>
  <si>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</si>
  <si>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</si>
  <si>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</si>
  <si>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</si>
  <si>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</si>
  <si>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</si>
  <si>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</si>
  <si>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</si>
  <si>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</si>
  <si>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</si>
  <si>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</si>
  <si>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</si>
  <si>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</si>
  <si>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</si>
  <si>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</si>
  <si>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</si>
  <si>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</si>
  <si>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</si>
  <si>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</si>
  <si>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</si>
  <si>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</si>
  <si>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</si>
  <si>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</si>
  <si>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</si>
  <si>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</si>
  <si>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</si>
  <si>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</si>
  <si>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</si>
  <si>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</si>
  <si>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</si>
  <si>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</si>
  <si>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</si>
  <si>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</si>
  <si>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</si>
  <si>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</si>
  <si>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</si>
  <si>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</si>
  <si>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</si>
  <si>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</si>
  <si>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</si>
  <si>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</si>
  <si>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</si>
  <si>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</si>
  <si>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</si>
  <si>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</si>
  <si>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</si>
  <si>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</si>
  <si>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</si>
  <si>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</si>
  <si>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</si>
  <si>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</si>
  <si>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</si>
  <si>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</si>
  <si>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</si>
  <si>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</si>
  <si>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</si>
  <si>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</si>
  <si>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</si>
  <si>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</si>
  <si>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</si>
  <si>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</si>
  <si>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</si>
  <si>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</si>
  <si>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</si>
  <si>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</si>
  <si>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</si>
  <si>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</si>
  <si>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</si>
  <si>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</si>
  <si>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</si>
  <si>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</si>
  <si>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</si>
  <si>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</si>
  <si>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</si>
  <si>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</si>
  <si>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</si>
  <si>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</si>
  <si>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</si>
  <si>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</si>
  <si>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</si>
  <si>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</si>
  <si>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</si>
  <si>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</si>
  <si>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</si>
  <si>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</si>
  <si>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</si>
  <si>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</si>
  <si>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</si>
  <si>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</si>
  <si>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</si>
  <si>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</si>
  <si>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</si>
  <si>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</si>
  <si>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</si>
  <si>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</si>
  <si>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</si>
  <si>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</si>
  <si>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</si>
  <si>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</si>
  <si>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</si>
  <si>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</si>
  <si>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</si>
  <si>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</si>
  <si>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</si>
  <si>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</si>
  <si>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</si>
  <si>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</si>
  <si>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</si>
  <si>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</si>
  <si>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</si>
  <si>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</si>
  <si>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</si>
  <si>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</si>
  <si>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</si>
  <si>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</si>
  <si>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</si>
  <si>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</si>
  <si>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</si>
  <si>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</si>
  <si>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</si>
  <si>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</si>
  <si>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</si>
  <si>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</si>
  <si>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</si>
  <si>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</si>
  <si>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</si>
  <si>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</si>
  <si>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</si>
  <si>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</si>
  <si>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</si>
  <si>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</si>
  <si>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</si>
  <si>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</si>
  <si>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</si>
  <si>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</si>
  <si>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</si>
  <si>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</si>
  <si>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</si>
  <si>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</si>
  <si>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</si>
  <si>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</si>
  <si>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</si>
  <si>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</si>
  <si>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</si>
  <si>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</si>
  <si>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</si>
  <si>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</si>
  <si>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</si>
  <si>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</si>
  <si>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</si>
  <si>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</si>
  <si>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</si>
  <si>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</si>
  <si>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</si>
  <si>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</si>
  <si>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</si>
  <si>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</si>
  <si>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</si>
  <si>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</si>
  <si>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</si>
  <si>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</si>
  <si>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</si>
  <si>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</si>
  <si>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</si>
  <si>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</si>
  <si>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</si>
  <si>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</si>
  <si>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</si>
  <si>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</si>
  <si>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</si>
  <si>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</si>
  <si>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</si>
  <si>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</si>
  <si>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</si>
  <si>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</si>
  <si>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</si>
  <si>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</si>
  <si>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</si>
  <si>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</si>
  <si>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</si>
  <si>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</si>
  <si>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</si>
  <si>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</si>
  <si>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</si>
  <si>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</si>
  <si>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</si>
  <si>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</si>
  <si>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</si>
  <si>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</si>
  <si>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</si>
  <si>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</si>
  <si>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</si>
  <si>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</si>
  <si>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</si>
  <si>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</si>
  <si>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</si>
  <si>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</si>
  <si>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</si>
  <si>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</si>
  <si>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</si>
  <si>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</si>
  <si>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</si>
  <si>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</si>
  <si>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</si>
  <si>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</si>
  <si>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</si>
  <si>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</si>
  <si>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</si>
  <si>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</si>
  <si>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</si>
  <si>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</si>
  <si>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</si>
  <si>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</si>
  <si>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</si>
  <si>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</si>
  <si>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</si>
  <si>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</si>
  <si>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</si>
  <si>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</si>
  <si>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</si>
  <si>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</si>
  <si>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</si>
  <si>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</si>
  <si>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</si>
  <si>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</si>
  <si>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</si>
  <si>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</si>
  <si>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</si>
  <si>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</si>
  <si>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</si>
  <si>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</si>
  <si>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</si>
  <si>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</si>
  <si>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</si>
  <si>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</si>
  <si>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</si>
  <si>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</si>
  <si>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</si>
  <si>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</si>
  <si>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</si>
  <si>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</si>
  <si>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</si>
  <si>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</si>
  <si>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</si>
  <si>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</si>
  <si>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</si>
  <si>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</si>
  <si>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</si>
  <si>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</si>
  <si>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</si>
  <si>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</si>
  <si>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</si>
  <si>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</si>
  <si>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</si>
  <si>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</si>
  <si>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</si>
  <si>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</si>
  <si>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</si>
  <si>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</si>
  <si>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</si>
  <si>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</si>
  <si>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</si>
  <si>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</si>
  <si>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</si>
  <si>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</si>
  <si>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</si>
  <si>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</si>
  <si>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</si>
  <si>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</si>
  <si>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</si>
  <si>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</si>
  <si>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</si>
  <si>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</si>
  <si>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</si>
  <si>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</si>
  <si>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</si>
  <si>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</si>
  <si>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</si>
  <si>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</si>
  <si>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</si>
  <si>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</si>
  <si>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</si>
  <si>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</si>
  <si>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</si>
  <si>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</si>
  <si>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</si>
  <si>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</si>
  <si>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</si>
  <si>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</si>
  <si>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</si>
  <si>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</si>
  <si>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</si>
  <si>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</si>
  <si>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</si>
  <si>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</si>
  <si>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</si>
  <si>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</si>
  <si>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</si>
  <si>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</si>
  <si>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</si>
  <si>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</si>
  <si>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</si>
  <si>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</si>
  <si>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</si>
  <si>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</si>
  <si>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</si>
  <si>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</si>
  <si>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</si>
  <si>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</si>
  <si>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</si>
  <si>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</si>
  <si>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</si>
  <si>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</si>
  <si>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</si>
  <si>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</si>
  <si>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</si>
  <si>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</si>
  <si>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</si>
  <si>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</si>
  <si>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</si>
  <si>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</si>
  <si>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</si>
  <si>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</si>
  <si>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</si>
  <si>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</si>
  <si>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</si>
  <si>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</si>
  <si>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</si>
  <si>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</si>
  <si>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</si>
  <si>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</si>
  <si>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</si>
  <si>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</si>
  <si>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</si>
  <si>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</si>
  <si>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</si>
  <si>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</si>
  <si>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</si>
  <si>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</si>
  <si>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</si>
  <si>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</si>
  <si>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</si>
  <si>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</si>
  <si>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</si>
  <si>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</si>
  <si>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</si>
  <si>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</si>
  <si>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</si>
  <si>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</si>
  <si>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</si>
  <si>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</si>
  <si>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</si>
  <si>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</si>
  <si>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</si>
  <si>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</si>
  <si>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</si>
  <si>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</si>
  <si>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</si>
  <si>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</si>
  <si>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</si>
  <si>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</si>
  <si>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</si>
  <si>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</si>
  <si>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</si>
  <si>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</si>
  <si>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</si>
  <si>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</si>
  <si>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</si>
  <si>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</si>
  <si>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</si>
  <si>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</si>
  <si>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</si>
  <si>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</si>
  <si>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</si>
  <si>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</si>
  <si>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</si>
  <si>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</si>
  <si>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</si>
  <si>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</si>
  <si>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</si>
  <si>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</si>
  <si>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</si>
  <si>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</si>
  <si>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</si>
  <si>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</si>
  <si>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</si>
  <si>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</si>
  <si>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</si>
  <si>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</si>
  <si>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</si>
  <si>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</si>
  <si>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</si>
  <si>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</si>
  <si>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</si>
  <si>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</si>
  <si>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</si>
  <si>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</si>
  <si>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</si>
  <si>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</si>
  <si>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</si>
  <si>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</si>
  <si>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</si>
  <si>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</si>
  <si>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</si>
  <si>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</si>
  <si>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</si>
  <si>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</si>
  <si>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</si>
  <si>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</si>
  <si>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</si>
  <si>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</si>
  <si>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</si>
  <si>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</si>
  <si>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</si>
  <si>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</si>
  <si>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</si>
  <si>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</si>
  <si>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</si>
  <si>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</si>
  <si>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</si>
  <si>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</si>
  <si>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</si>
  <si>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</si>
  <si>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</si>
  <si>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</si>
  <si>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</si>
  <si>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</si>
  <si>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</si>
  <si>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</si>
  <si>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</si>
  <si>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</si>
  <si>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</si>
  <si>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</si>
  <si>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</si>
  <si>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</si>
  <si>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</si>
  <si>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</si>
  <si>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</si>
  <si>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</si>
  <si>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</si>
  <si>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</si>
  <si>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</si>
  <si>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</si>
  <si>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</si>
  <si>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</si>
  <si>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</si>
  <si>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</si>
  <si>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</si>
  <si>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</si>
  <si>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</si>
  <si>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</si>
  <si>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</si>
  <si>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</si>
  <si>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</si>
  <si>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</si>
  <si>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</si>
  <si>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</si>
  <si>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</si>
  <si>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</si>
  <si>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</si>
  <si>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</si>
  <si>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</si>
  <si>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</si>
  <si>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</si>
  <si>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</si>
  <si>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</si>
  <si>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</si>
  <si>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</si>
  <si>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</si>
  <si>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</si>
  <si>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</si>
  <si>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</si>
  <si>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</si>
  <si>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</si>
  <si>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</si>
  <si>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</si>
  <si>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</si>
  <si>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</si>
  <si>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</si>
  <si>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</si>
  <si>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</si>
  <si>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</si>
  <si>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</si>
  <si>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</si>
  <si>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</si>
  <si>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</si>
  <si>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</si>
  <si>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</si>
  <si>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</si>
  <si>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</si>
  <si>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</si>
  <si>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</si>
  <si>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</si>
  <si>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</si>
  <si>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</si>
  <si>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</si>
  <si>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</si>
  <si>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</si>
  <si>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</si>
  <si>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</si>
  <si>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</si>
  <si>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</si>
  <si>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</si>
  <si>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</si>
  <si>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</si>
  <si>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</si>
  <si>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</si>
  <si>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</si>
  <si>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</si>
  <si>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</si>
  <si>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</si>
  <si>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</si>
  <si>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</si>
  <si>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</si>
  <si>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</si>
  <si>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</si>
  <si>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</si>
  <si>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</si>
  <si>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</si>
  <si>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</si>
  <si>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</si>
  <si>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</si>
  <si>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</si>
  <si>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</si>
  <si>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</si>
  <si>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</si>
  <si>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</si>
  <si>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</si>
  <si>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</si>
  <si>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</si>
  <si>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</si>
  <si>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</si>
  <si>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</si>
  <si>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</si>
  <si>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</si>
  <si>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</si>
  <si>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</si>
  <si>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</si>
  <si>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</si>
  <si>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</si>
  <si>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</si>
  <si>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</si>
  <si>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</si>
  <si>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</si>
  <si>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</si>
  <si>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</si>
  <si>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</si>
  <si>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</si>
  <si>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</si>
  <si>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</si>
  <si>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</si>
  <si>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</si>
  <si>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</si>
  <si>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</si>
  <si>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</si>
  <si>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</si>
  <si>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</si>
  <si>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</si>
  <si>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</si>
  <si>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</si>
  <si>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</si>
  <si>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</si>
  <si>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</si>
  <si>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</si>
  <si>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</si>
  <si>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</si>
  <si>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</si>
  <si>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</si>
  <si>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</si>
  <si>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</si>
  <si>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</si>
  <si>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</si>
  <si>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</si>
  <si>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</si>
  <si>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</si>
  <si>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</si>
  <si>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</si>
  <si>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</si>
  <si>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</si>
  <si>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</si>
  <si>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</si>
  <si>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</si>
  <si>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</si>
  <si>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</si>
  <si>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</si>
  <si>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</si>
  <si>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</si>
  <si>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</si>
  <si>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</si>
  <si>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</si>
  <si>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</si>
  <si>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</si>
  <si>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</si>
  <si>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</si>
  <si>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</si>
  <si>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</si>
  <si>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</si>
  <si>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</si>
  <si>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</si>
  <si>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</si>
  <si>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</si>
  <si>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</si>
  <si>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</si>
  <si>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</si>
  <si>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</si>
  <si>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</si>
  <si>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</si>
  <si>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</si>
  <si>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</si>
  <si>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</si>
  <si>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</si>
  <si>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</si>
  <si>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</si>
  <si>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</si>
  <si>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</si>
  <si>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</si>
  <si>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</si>
  <si>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</si>
  <si>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</si>
  <si>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</si>
  <si>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</si>
  <si>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</si>
  <si>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</si>
  <si>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</si>
  <si>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</si>
  <si>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</si>
  <si>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</si>
  <si>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</si>
  <si>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</si>
  <si>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</si>
  <si>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</si>
  <si>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</si>
  <si>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</si>
  <si>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</si>
  <si>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</si>
  <si>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</si>
  <si>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</si>
  <si>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</si>
  <si>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</si>
  <si>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</si>
  <si>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</si>
  <si>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</si>
  <si>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</si>
  <si>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</si>
  <si>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</si>
  <si>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</si>
  <si>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</si>
  <si>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</si>
  <si>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</si>
  <si>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</si>
  <si>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</si>
  <si>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</si>
  <si>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</si>
  <si>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</si>
  <si>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</si>
  <si>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</si>
  <si>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</si>
  <si>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</si>
  <si>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</si>
  <si>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</si>
  <si>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</si>
  <si>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</si>
  <si>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</si>
  <si>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</si>
  <si>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</si>
  <si>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</si>
  <si>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</si>
  <si>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</si>
  <si>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</si>
  <si>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</si>
  <si>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</si>
  <si>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</si>
  <si>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</si>
  <si>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</si>
  <si>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</si>
  <si>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</si>
  <si>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</si>
  <si>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</si>
  <si>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</si>
  <si>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</si>
  <si>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</si>
  <si>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</si>
  <si>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</si>
  <si>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</si>
  <si>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</si>
  <si>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</si>
  <si>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</si>
  <si>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</si>
  <si>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</si>
  <si>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</si>
  <si>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</si>
  <si>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</si>
  <si>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</si>
  <si>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</si>
  <si>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</si>
  <si>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</si>
  <si>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</si>
  <si>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</si>
  <si>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</si>
  <si>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</si>
  <si>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</si>
  <si>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</si>
  <si>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</si>
  <si>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</si>
  <si>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</si>
  <si>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</si>
  <si>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</si>
  <si>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</si>
  <si>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</si>
  <si>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</si>
  <si>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</si>
  <si>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</si>
  <si>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</si>
  <si>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</si>
  <si>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</si>
  <si>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</si>
  <si>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</si>
  <si>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</si>
  <si>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</si>
  <si>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</si>
  <si>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</si>
  <si>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</si>
  <si>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</si>
  <si>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</si>
  <si>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</si>
  <si>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</si>
  <si>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</si>
  <si>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</si>
  <si>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</si>
  <si>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</si>
  <si>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</si>
  <si>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</si>
  <si>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</si>
  <si>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</si>
  <si>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</si>
  <si>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</si>
  <si>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</si>
  <si>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</si>
  <si>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</si>
  <si>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</si>
  <si>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</si>
  <si>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</si>
  <si>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</si>
  <si>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</si>
  <si>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</si>
  <si>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</si>
  <si>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</si>
  <si>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</si>
  <si>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</si>
  <si>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</si>
  <si>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</si>
  <si>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</si>
  <si>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</si>
  <si>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</si>
  <si>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</si>
  <si>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</si>
  <si>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</si>
  <si>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</si>
  <si>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</si>
  <si>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</si>
  <si>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</si>
  <si>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</si>
  <si>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</si>
  <si>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</si>
  <si>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</si>
  <si>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</si>
  <si>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</si>
  <si>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</si>
  <si>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</si>
  <si>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</si>
  <si>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</si>
  <si>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</si>
  <si>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</si>
  <si>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</si>
  <si>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</si>
  <si>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</si>
  <si>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</si>
  <si>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</si>
  <si>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</si>
  <si>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</si>
  <si>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</si>
  <si>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</si>
  <si>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</si>
  <si>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</si>
  <si>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</si>
  <si>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</si>
  <si>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</si>
  <si>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</si>
  <si>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</si>
  <si>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</si>
  <si>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</si>
  <si>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</si>
  <si>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</si>
  <si>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</si>
  <si>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</si>
  <si>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</si>
  <si>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</si>
  <si>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</si>
  <si>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</si>
  <si>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</si>
  <si>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</si>
  <si>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</si>
  <si>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</si>
  <si>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</si>
  <si>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</si>
  <si>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</si>
  <si>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</si>
  <si>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</si>
  <si>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</si>
  <si>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</si>
  <si>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</si>
  <si>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</si>
  <si>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</si>
  <si>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</si>
  <si>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</si>
  <si>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</si>
  <si>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</si>
  <si>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</si>
  <si>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</si>
  <si>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</si>
  <si>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</si>
  <si>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</si>
  <si>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</si>
  <si>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</si>
  <si>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</si>
  <si>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</si>
  <si>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</si>
  <si>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</si>
  <si>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</si>
  <si>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</si>
  <si>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</si>
  <si>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</si>
  <si>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</si>
  <si>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</si>
  <si>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</si>
  <si>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</si>
  <si>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</si>
  <si>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</si>
  <si>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</si>
  <si>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</si>
  <si>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</si>
  <si>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</si>
  <si>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</si>
  <si>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</si>
  <si>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</si>
  <si>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</si>
  <si>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</si>
  <si>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</si>
  <si>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</si>
  <si>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</si>
  <si>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</si>
  <si>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</si>
  <si>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</si>
  <si>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</si>
  <si>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</si>
  <si>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</si>
  <si>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</si>
  <si>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</si>
  <si>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</si>
  <si>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</si>
  <si>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</si>
  <si>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</si>
  <si>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</si>
  <si>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</si>
  <si>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</si>
  <si>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</si>
  <si>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</si>
  <si>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</si>
  <si>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</si>
  <si>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</si>
  <si>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</si>
  <si>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</si>
  <si>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</si>
  <si>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</si>
  <si>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</si>
  <si>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</si>
  <si>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</si>
  <si>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</si>
  <si>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</si>
  <si>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</si>
  <si>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</si>
  <si>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</si>
  <si>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</si>
  <si>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</si>
  <si>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</si>
  <si>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</si>
  <si>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</si>
  <si>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</si>
  <si>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</si>
  <si>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</si>
  <si>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</si>
  <si>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</si>
  <si>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</si>
  <si>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</si>
  <si>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</si>
  <si>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</si>
  <si>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</si>
  <si>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</si>
  <si>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</si>
  <si>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</si>
  <si>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</si>
  <si>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</si>
  <si>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</si>
  <si>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</si>
  <si>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</si>
  <si>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</si>
  <si>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</si>
  <si>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</si>
  <si>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</si>
  <si>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</si>
  <si>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</si>
  <si>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</si>
  <si>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</si>
  <si>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</si>
  <si>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</si>
  <si>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</si>
  <si>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</si>
  <si>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</si>
  <si>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</si>
  <si>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</si>
  <si>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</si>
  <si>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</si>
  <si>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</si>
  <si>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</si>
  <si>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</si>
  <si>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</si>
  <si>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</si>
  <si>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</si>
  <si>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</si>
  <si>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</si>
  <si>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</si>
  <si>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</si>
  <si>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</si>
  <si>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</si>
  <si>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</si>
  <si>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</si>
  <si>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</si>
  <si>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</si>
  <si>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</si>
  <si>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</si>
  <si>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</si>
  <si>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</si>
  <si>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</si>
  <si>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</si>
  <si>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</si>
  <si>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</si>
  <si>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</si>
  <si>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</si>
  <si>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</si>
  <si>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</si>
  <si>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</si>
  <si>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</si>
  <si>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</si>
  <si>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</si>
  <si>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</si>
  <si>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</si>
  <si>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</si>
  <si>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</si>
  <si>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</si>
  <si>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</si>
  <si>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</si>
  <si>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</si>
  <si>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</si>
  <si>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</si>
  <si>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</si>
  <si>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</si>
  <si>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</si>
  <si>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</si>
  <si>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</si>
  <si>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</si>
  <si>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</si>
  <si>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</si>
  <si>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</si>
  <si>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</si>
  <si>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</si>
  <si>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</si>
  <si>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</si>
  <si>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</si>
  <si>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</si>
  <si>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</si>
  <si>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</si>
  <si>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</si>
  <si>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</si>
  <si>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</si>
  <si>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</si>
  <si>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</si>
  <si>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</si>
  <si>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</si>
  <si>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</si>
  <si>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</si>
  <si>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</si>
  <si>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</si>
  <si>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</si>
  <si>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</si>
  <si>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</si>
  <si>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</si>
  <si>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</si>
  <si>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</si>
  <si>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</si>
  <si>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</si>
  <si>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</si>
  <si>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</si>
  <si>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</si>
  <si>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</si>
  <si>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</si>
  <si>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</si>
  <si>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</si>
  <si>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</si>
  <si>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</si>
  <si>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</si>
  <si>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</si>
  <si>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</si>
  <si>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</si>
  <si>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</si>
  <si>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</si>
  <si>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</si>
  <si>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</si>
  <si>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</si>
  <si>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</si>
  <si>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</si>
  <si>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</si>
  <si>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</si>
  <si>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</si>
  <si>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</si>
  <si>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</si>
  <si>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</si>
  <si>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</si>
  <si>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</si>
  <si>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</si>
  <si>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</si>
  <si>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</si>
  <si>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</si>
  <si>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</si>
  <si>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</si>
  <si>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</si>
  <si>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</si>
  <si>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</si>
  <si>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</si>
  <si>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</si>
  <si>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</si>
  <si>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</si>
  <si>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</si>
  <si>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</si>
  <si>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</si>
  <si>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</si>
  <si>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</si>
  <si>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</si>
  <si>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</si>
  <si>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</si>
  <si>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</si>
  <si>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</si>
  <si>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</si>
  <si>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</si>
  <si>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</si>
  <si>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</si>
  <si>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</si>
  <si>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</si>
  <si>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</si>
  <si>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</si>
  <si>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</si>
  <si>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</si>
  <si>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</si>
  <si>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</si>
  <si>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</si>
  <si>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</si>
  <si>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</si>
  <si>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</si>
  <si>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</si>
  <si>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</si>
  <si>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</si>
  <si>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</si>
  <si>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</si>
  <si>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</si>
  <si>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</si>
  <si>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</si>
  <si>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</si>
  <si>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</si>
  <si>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</si>
  <si>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</si>
  <si>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</si>
  <si>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</si>
  <si>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</si>
  <si>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</si>
  <si>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</si>
  <si>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</si>
  <si>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</si>
  <si>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</si>
  <si>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</si>
  <si>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</si>
  <si>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</si>
  <si>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</si>
  <si>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</si>
  <si>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</si>
  <si>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</si>
  <si>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</si>
  <si>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</si>
  <si>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</si>
  <si>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</si>
  <si>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</si>
  <si>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</si>
  <si>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</si>
  <si>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</si>
  <si>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</si>
  <si>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</si>
  <si>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</si>
  <si>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</si>
  <si>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</si>
  <si>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</si>
  <si>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</si>
  <si>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</si>
  <si>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</si>
  <si>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</si>
  <si>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</si>
  <si>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</si>
  <si>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</si>
  <si>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</si>
  <si>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</si>
  <si>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</si>
  <si>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</si>
  <si>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</si>
  <si>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</si>
  <si>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</si>
  <si>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</si>
  <si>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</si>
  <si>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</si>
  <si>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</si>
  <si>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</si>
  <si>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</si>
  <si>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</si>
  <si>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</si>
  <si>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</si>
  <si>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</si>
  <si>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</si>
  <si>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</si>
  <si>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</si>
  <si>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</si>
  <si>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</si>
  <si>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</si>
  <si>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</si>
  <si>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</si>
  <si>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</si>
  <si>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</si>
  <si>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</si>
  <si>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</si>
  <si>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</si>
  <si>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</si>
  <si>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</si>
  <si>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</si>
  <si>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</si>
  <si>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</si>
  <si>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</si>
  <si>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</si>
  <si>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</si>
  <si>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</si>
  <si>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</si>
  <si>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</si>
  <si>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</si>
  <si>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</si>
  <si>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</si>
  <si>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</si>
  <si>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</si>
  <si>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</si>
  <si>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</si>
  <si>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</si>
  <si>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</si>
  <si>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</si>
  <si>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</si>
  <si>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</si>
  <si>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</si>
  <si>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</si>
  <si>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</si>
  <si>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</si>
  <si>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</si>
  <si>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</si>
  <si>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</si>
  <si>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</si>
  <si>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</si>
  <si>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</si>
  <si>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</si>
  <si>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</si>
  <si>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</si>
  <si>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</si>
  <si>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</si>
  <si>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</si>
  <si>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</si>
  <si>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</si>
  <si>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</si>
  <si>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</si>
  <si>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</si>
  <si>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</si>
  <si>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</si>
  <si>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</si>
  <si>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</si>
  <si>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</si>
  <si>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</si>
  <si>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</si>
  <si>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</si>
  <si>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</si>
  <si>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</si>
  <si>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</si>
  <si>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</si>
  <si>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</si>
  <si>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</si>
  <si>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</si>
  <si>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</si>
  <si>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</si>
  <si>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</si>
  <si>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</si>
  <si>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</si>
  <si>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</si>
  <si>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</si>
  <si>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</si>
  <si>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</si>
  <si>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</si>
  <si>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</si>
  <si>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</si>
  <si>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</si>
  <si>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</si>
  <si>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</si>
  <si>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</si>
  <si>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</si>
  <si>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</si>
  <si>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</si>
  <si>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</si>
  <si>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</si>
  <si>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</si>
  <si>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</si>
  <si>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</si>
  <si>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</si>
  <si>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</si>
  <si>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</si>
  <si>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</si>
  <si>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</si>
  <si>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</si>
  <si>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</si>
  <si>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</si>
  <si>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</si>
  <si>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</si>
  <si>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</si>
  <si>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</si>
  <si>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</si>
  <si>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</si>
  <si>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</si>
  <si>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</si>
  <si>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</si>
  <si>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</si>
  <si>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</si>
  <si>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</si>
  <si>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</si>
  <si>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</si>
  <si>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</si>
  <si>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</si>
  <si>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</si>
  <si>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</si>
  <si>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</si>
  <si>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</si>
  <si>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</si>
  <si>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</si>
  <si>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</si>
  <si>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</si>
  <si>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</si>
  <si>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</si>
  <si>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</si>
  <si>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</si>
  <si>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</si>
  <si>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</si>
  <si>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</si>
  <si>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</si>
  <si>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</si>
  <si>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</si>
  <si>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</si>
  <si>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</si>
  <si>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</si>
  <si>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</si>
  <si>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</si>
  <si>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</si>
  <si>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</si>
  <si>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</si>
  <si>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</si>
  <si>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</si>
  <si>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</si>
  <si>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</si>
  <si>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</si>
  <si>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</si>
  <si>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</si>
  <si>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</si>
  <si>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</si>
  <si>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</si>
  <si>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</si>
  <si>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</si>
  <si>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</si>
  <si>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</si>
  <si>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</si>
  <si>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</si>
  <si>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</si>
  <si>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</si>
  <si>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</si>
  <si>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</si>
  <si>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</si>
  <si>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</si>
  <si>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</si>
  <si>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</si>
  <si>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</si>
  <si>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</si>
  <si>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</si>
  <si>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</si>
  <si>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</si>
  <si>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</si>
  <si>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</si>
  <si>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</si>
  <si>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</si>
  <si>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</si>
  <si>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</si>
  <si>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</si>
  <si>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</si>
  <si>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</si>
  <si>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</si>
  <si>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</si>
  <si>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</si>
  <si>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</si>
  <si>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</si>
  <si>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</si>
  <si>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</si>
  <si>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</si>
  <si>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</si>
  <si>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</si>
  <si>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</si>
  <si>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</si>
  <si>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</si>
  <si>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</si>
  <si>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</si>
  <si>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</si>
  <si>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</si>
  <si>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</si>
  <si>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</si>
  <si>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</si>
  <si>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</si>
  <si>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</si>
  <si>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</si>
  <si>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</si>
  <si>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</si>
  <si>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</si>
  <si>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</si>
  <si>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</si>
  <si>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</si>
  <si>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</si>
  <si>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</si>
  <si>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</si>
  <si>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</si>
  <si>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</si>
  <si>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</si>
  <si>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</si>
  <si>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</si>
  <si>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</si>
  <si>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</si>
  <si>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</si>
  <si>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</si>
  <si>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</si>
  <si>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</si>
  <si>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</si>
  <si>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</si>
  <si>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</si>
  <si>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</si>
  <si>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</si>
  <si>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</si>
  <si>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</si>
  <si>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</si>
  <si>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</si>
  <si>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</si>
  <si>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</si>
  <si>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</si>
  <si>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</si>
  <si>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</si>
  <si>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</si>
  <si>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</si>
  <si>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</si>
  <si>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</si>
  <si>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</si>
  <si>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</si>
  <si>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</si>
  <si>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</si>
  <si>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</si>
  <si>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</si>
  <si>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</si>
  <si>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</si>
  <si>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</si>
  <si>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</si>
  <si>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</si>
  <si>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</si>
  <si>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</si>
  <si>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</si>
  <si>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</si>
  <si>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</si>
  <si>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</si>
  <si>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</si>
  <si>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</si>
  <si>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</si>
  <si>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</si>
  <si>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</si>
  <si>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</si>
  <si>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</si>
  <si>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</si>
  <si>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</si>
  <si>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</si>
  <si>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</si>
  <si>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</si>
  <si>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</si>
  <si>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</si>
  <si>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</si>
  <si>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</si>
  <si>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</si>
  <si>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</si>
  <si>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</si>
  <si>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</si>
  <si>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</si>
  <si>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</si>
  <si>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</si>
  <si>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</si>
  <si>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</si>
  <si>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</si>
  <si>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</si>
  <si>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</si>
  <si>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</si>
  <si>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</si>
  <si>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</si>
  <si>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</si>
  <si>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</si>
  <si>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</si>
  <si>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</si>
  <si>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</si>
  <si>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</si>
  <si>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</si>
  <si>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</si>
  <si>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</si>
  <si>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</si>
  <si>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</si>
  <si>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</si>
  <si>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</si>
  <si>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</si>
  <si>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</si>
  <si>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</si>
  <si>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</si>
  <si>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</si>
  <si>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</si>
  <si>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</si>
  <si>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</si>
  <si>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</si>
  <si>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</si>
  <si>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</si>
  <si>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</si>
  <si>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</si>
  <si>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</si>
  <si>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</si>
  <si>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</si>
  <si>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</si>
  <si>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</si>
  <si>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</si>
  <si>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</si>
  <si>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</si>
  <si>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</si>
  <si>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</si>
  <si>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</si>
  <si>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</si>
  <si>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</si>
  <si>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</si>
  <si>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</si>
  <si>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</si>
  <si>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</si>
  <si>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</si>
  <si>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</si>
  <si>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</si>
  <si>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</si>
  <si>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</si>
  <si>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</si>
  <si>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</si>
  <si>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</si>
  <si>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</si>
  <si>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</si>
  <si>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</si>
  <si>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</si>
  <si>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</si>
  <si>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</si>
  <si>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</si>
  <si>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</si>
  <si>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</si>
  <si>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</si>
  <si>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</si>
  <si>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</si>
  <si>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</si>
  <si>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</si>
  <si>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</si>
  <si>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</si>
  <si>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</si>
  <si>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</si>
  <si>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</si>
  <si>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</si>
  <si>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</si>
  <si>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</si>
  <si>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</si>
  <si>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</si>
  <si>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</si>
  <si>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</si>
  <si>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</si>
  <si>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</si>
  <si>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</si>
  <si>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</si>
  <si>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</si>
  <si>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</si>
  <si>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</si>
  <si>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</si>
  <si>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</si>
  <si>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</si>
  <si>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</si>
  <si>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</si>
  <si>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</si>
  <si>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</si>
  <si>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</si>
  <si>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</si>
  <si>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</si>
  <si>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</si>
  <si>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</si>
  <si>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</si>
  <si>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</si>
  <si>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</si>
  <si>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</si>
  <si>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</si>
  <si>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</si>
  <si>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</si>
  <si>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</si>
  <si>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</si>
  <si>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</si>
  <si>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</si>
  <si>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</si>
  <si>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</si>
  <si>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</si>
  <si>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</si>
  <si>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</si>
  <si>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</si>
  <si>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</si>
  <si>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</si>
  <si>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</si>
  <si>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</si>
  <si>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</si>
  <si>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</si>
  <si>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</si>
  <si>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</si>
  <si>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</si>
  <si>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</si>
  <si>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</si>
  <si>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</si>
  <si>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</si>
  <si>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</si>
  <si>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</si>
  <si>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</si>
  <si>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</si>
  <si>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</si>
  <si>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</si>
  <si>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</si>
  <si>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</si>
  <si>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</si>
  <si>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</si>
  <si>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</si>
  <si>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</si>
  <si>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</si>
  <si>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</si>
  <si>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</si>
  <si>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</si>
  <si>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</si>
  <si>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</si>
  <si>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</si>
  <si>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</si>
  <si>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</si>
  <si>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</si>
  <si>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</si>
  <si>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</si>
  <si>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</si>
  <si>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</si>
  <si>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</si>
  <si>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</si>
  <si>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</si>
  <si>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</si>
  <si>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</si>
  <si>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</si>
  <si>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</si>
  <si>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</si>
  <si>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</si>
  <si>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</si>
  <si>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</si>
  <si>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</si>
  <si>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</si>
  <si>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</si>
  <si>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</si>
  <si>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</si>
  <si>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</si>
  <si>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</si>
  <si>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</si>
  <si>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</si>
  <si>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</si>
  <si>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</si>
  <si>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</si>
  <si>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</si>
  <si>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</si>
  <si>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</si>
  <si>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</si>
  <si>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</si>
  <si>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</si>
  <si>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</si>
  <si>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</si>
  <si>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</si>
  <si>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</si>
  <si>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</si>
  <si>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</si>
  <si>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</si>
  <si>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</si>
  <si>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</si>
  <si>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</si>
  <si>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</si>
  <si>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</si>
  <si>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</si>
  <si>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</si>
  <si>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</si>
  <si>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</si>
  <si>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</si>
  <si>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</si>
  <si>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</si>
  <si>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</si>
  <si>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</si>
  <si>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</si>
  <si>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</si>
  <si>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</si>
  <si>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</si>
  <si>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</si>
  <si>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</si>
  <si>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</si>
  <si>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</si>
  <si>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</si>
  <si>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</si>
  <si>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</si>
  <si>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</si>
  <si>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</si>
  <si>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</si>
  <si>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</si>
  <si>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</si>
  <si>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</si>
  <si>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</si>
  <si>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</si>
  <si>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</si>
  <si>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</si>
  <si>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</si>
  <si>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</si>
  <si>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</si>
  <si>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</si>
  <si>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</si>
  <si>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</si>
  <si>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</si>
  <si>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</si>
  <si>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</si>
  <si>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</si>
  <si>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</si>
  <si>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</si>
  <si>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</si>
  <si>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</si>
  <si>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</si>
  <si>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</si>
  <si>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</si>
  <si>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</si>
  <si>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</si>
  <si>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</si>
  <si>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</si>
  <si>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</si>
  <si>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</si>
  <si>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</si>
  <si>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</si>
  <si>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</si>
  <si>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</si>
  <si>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</si>
  <si>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</si>
  <si>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</si>
  <si>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</si>
  <si>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</si>
  <si>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</si>
  <si>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</si>
  <si>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</si>
  <si>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</si>
  <si>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</si>
  <si>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</si>
  <si>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</si>
  <si>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</si>
  <si>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</si>
  <si>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</si>
  <si>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</si>
  <si>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</si>
  <si>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</si>
  <si>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</si>
  <si>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</si>
  <si>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</si>
  <si>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</si>
  <si>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</si>
  <si>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</si>
  <si>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</si>
  <si>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</si>
  <si>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</si>
  <si>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</si>
  <si>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</si>
  <si>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</si>
  <si>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</si>
  <si>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</si>
  <si>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</si>
  <si>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</si>
  <si>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</si>
  <si>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</si>
  <si>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</si>
  <si>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</si>
  <si>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</si>
  <si>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</si>
  <si>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</si>
  <si>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</si>
  <si>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</si>
  <si>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</si>
  <si>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</si>
  <si>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</si>
  <si>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</si>
  <si>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</si>
  <si>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</si>
  <si>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</si>
  <si>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</si>
  <si>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</si>
  <si>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</si>
  <si>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</si>
  <si>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</si>
  <si>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</si>
  <si>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</si>
  <si>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</si>
  <si>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</si>
  <si>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</si>
  <si>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</si>
  <si>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</si>
  <si>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</si>
  <si>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</si>
  <si>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</si>
  <si>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</si>
  <si>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</si>
  <si>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</si>
  <si>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</si>
  <si>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</si>
  <si>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</si>
  <si>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</si>
  <si>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</si>
  <si>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</si>
  <si>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</si>
  <si>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</si>
  <si>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</si>
  <si>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</si>
  <si>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</si>
  <si>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</si>
  <si>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</si>
  <si>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</si>
  <si>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</si>
  <si>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</si>
  <si>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</si>
  <si>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</si>
  <si>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</si>
  <si>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</si>
  <si>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</si>
  <si>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</si>
  <si>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</si>
  <si>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</si>
  <si>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</si>
  <si>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</si>
  <si>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</si>
  <si>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</si>
  <si>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</si>
  <si>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</si>
  <si>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</si>
  <si>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</si>
  <si>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</si>
  <si>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</si>
  <si>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</si>
  <si>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</si>
  <si>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</si>
  <si>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</si>
  <si>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</si>
  <si>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</si>
  <si>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</si>
  <si>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</si>
  <si>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</si>
  <si>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</si>
  <si>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</si>
  <si>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</si>
  <si>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</si>
  <si>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</si>
  <si>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</si>
  <si>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</si>
  <si>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</si>
  <si>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</si>
  <si>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</si>
  <si>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</si>
  <si>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</si>
  <si>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</si>
  <si>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</si>
  <si>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</si>
  <si>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</si>
  <si>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</si>
  <si>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</si>
  <si>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</si>
  <si>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</si>
  <si>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</si>
  <si>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</si>
  <si>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</si>
  <si>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</si>
  <si>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</si>
  <si>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</si>
  <si>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</si>
  <si>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</si>
  <si>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</si>
  <si>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</si>
  <si>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</si>
  <si>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</si>
  <si>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</si>
  <si>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</si>
  <si>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</si>
  <si>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</si>
  <si>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</si>
  <si>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</si>
  <si>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</si>
  <si>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</si>
  <si>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</si>
  <si>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</si>
  <si>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</si>
  <si>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</si>
  <si>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</si>
  <si>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</si>
  <si>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</si>
  <si>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</si>
  <si>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</si>
  <si>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</si>
  <si>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</si>
  <si>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</si>
  <si>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</si>
  <si>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</si>
  <si>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</si>
  <si>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</si>
  <si>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</si>
  <si>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</si>
  <si>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</si>
  <si>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</si>
  <si>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</si>
  <si>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</si>
  <si>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</si>
  <si>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</si>
  <si>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</si>
  <si>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</si>
  <si>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</si>
  <si>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</si>
  <si>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</si>
  <si>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</si>
  <si>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</si>
  <si>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</si>
  <si>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</si>
  <si>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</si>
  <si>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</si>
  <si>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</si>
  <si>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</si>
  <si>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</si>
  <si>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</si>
  <si>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</si>
  <si>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</si>
  <si>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</si>
  <si>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</si>
  <si>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</si>
  <si>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</si>
  <si>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</si>
  <si>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</si>
  <si>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</si>
  <si>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</si>
  <si>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</si>
  <si>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</si>
  <si>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</si>
  <si>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</si>
  <si>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</si>
  <si>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</si>
  <si>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</si>
  <si>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</si>
  <si>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</si>
  <si>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</si>
  <si>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</si>
  <si>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</si>
  <si>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</si>
  <si>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</si>
  <si>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</si>
  <si>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</si>
  <si>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</si>
  <si>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</si>
  <si>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</si>
  <si>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</si>
  <si>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</si>
  <si>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</si>
  <si>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</si>
  <si>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</si>
  <si>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</si>
  <si>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</si>
  <si>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</si>
  <si>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</si>
  <si>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</si>
  <si>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</si>
  <si>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</si>
  <si>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</si>
  <si>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</si>
  <si>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</si>
  <si>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</si>
  <si>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</si>
  <si>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</si>
  <si>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</si>
  <si>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</si>
  <si>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</si>
  <si>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</si>
  <si>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</si>
  <si>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</si>
  <si>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</si>
  <si>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</si>
  <si>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</si>
  <si>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</si>
  <si>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</si>
  <si>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</si>
  <si>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</si>
  <si>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</si>
  <si>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</si>
  <si>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</si>
  <si>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</si>
  <si>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</si>
  <si>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</si>
  <si>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</si>
  <si>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</si>
  <si>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</si>
  <si>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</si>
  <si>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</si>
  <si>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</si>
  <si>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</si>
  <si>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</si>
  <si>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</si>
  <si>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</si>
  <si>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</si>
  <si>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</si>
  <si>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</si>
  <si>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</si>
  <si>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</si>
  <si>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</si>
  <si>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</si>
  <si>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</si>
  <si>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</si>
  <si>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</si>
  <si>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</si>
  <si>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</si>
  <si>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</si>
  <si>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</si>
  <si>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</si>
  <si>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</si>
  <si>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</si>
  <si>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</si>
  <si>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</si>
  <si>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</si>
  <si>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</si>
  <si>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</si>
  <si>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</si>
  <si>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</si>
  <si>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</si>
  <si>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</si>
  <si>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</si>
  <si>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</si>
  <si>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</si>
  <si>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</si>
  <si>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</si>
  <si>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</si>
  <si>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</si>
  <si>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</si>
  <si>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</si>
  <si>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</si>
  <si>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</si>
  <si>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</si>
  <si>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</si>
  <si>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</si>
  <si>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</si>
  <si>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</si>
  <si>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</si>
  <si>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</si>
  <si>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</si>
  <si>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</si>
  <si>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</si>
  <si>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</si>
  <si>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</si>
  <si>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</si>
  <si>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</si>
  <si>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</si>
  <si>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</si>
  <si>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</si>
  <si>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</si>
  <si>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</si>
  <si>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</si>
  <si>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</si>
  <si>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</si>
  <si>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</si>
  <si>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</si>
  <si>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</si>
  <si>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</si>
  <si>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</si>
  <si>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</si>
  <si>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</si>
  <si>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</si>
  <si>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</si>
  <si>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</si>
  <si>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</si>
  <si>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</si>
  <si>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</si>
  <si>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</si>
  <si>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</si>
  <si>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</si>
  <si>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</si>
  <si>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</si>
  <si>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</si>
  <si>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</si>
  <si>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</si>
  <si>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</si>
  <si>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</si>
  <si>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</si>
  <si>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</si>
  <si>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</si>
  <si>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</si>
  <si>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</si>
  <si>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</si>
  <si>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</si>
  <si>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</si>
  <si>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</si>
  <si>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</si>
  <si>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</si>
  <si>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</si>
  <si>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</si>
  <si>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</si>
  <si>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</si>
  <si>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</si>
  <si>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</si>
  <si>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</si>
  <si>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</si>
  <si>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</si>
  <si>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</si>
  <si>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</si>
  <si>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</si>
  <si>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</si>
  <si>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</si>
  <si>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</si>
  <si>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</si>
  <si>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</si>
  <si>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</si>
  <si>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</si>
  <si>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</si>
  <si>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</si>
  <si>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</si>
  <si>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</si>
  <si>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</si>
  <si>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</si>
  <si>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</si>
  <si>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</si>
  <si>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</si>
  <si>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</si>
  <si>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</si>
  <si>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</si>
  <si>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</si>
  <si>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</si>
  <si>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</si>
  <si>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</si>
  <si>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</si>
  <si>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</si>
  <si>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</si>
  <si>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</si>
  <si>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</si>
  <si>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</si>
  <si>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</si>
  <si>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</si>
  <si>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</si>
  <si>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</si>
  <si>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</si>
  <si>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</si>
  <si>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</si>
  <si>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</si>
  <si>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</si>
  <si>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</si>
  <si>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</si>
  <si>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</si>
  <si>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</si>
  <si>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</si>
  <si>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</si>
  <si>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</si>
  <si>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</si>
  <si>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</si>
  <si>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</si>
  <si>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</si>
  <si>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</si>
  <si>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</si>
  <si>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</si>
  <si>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</si>
  <si>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</si>
  <si>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</si>
  <si>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</si>
  <si>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</si>
  <si>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</si>
  <si>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</si>
  <si>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</si>
  <si>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</si>
  <si>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</si>
  <si>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</si>
  <si>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</si>
  <si>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</si>
  <si>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</si>
  <si>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</si>
  <si>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</si>
  <si>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</si>
  <si>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</si>
  <si>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</si>
  <si>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</si>
  <si>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</si>
  <si>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</si>
  <si>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</si>
  <si>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</si>
  <si>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</si>
  <si>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</si>
  <si>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</si>
  <si>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</si>
  <si>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</si>
  <si>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</si>
  <si>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</si>
  <si>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</si>
  <si>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</si>
  <si>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</si>
  <si>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</si>
  <si>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</si>
  <si>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</si>
  <si>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</si>
  <si>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</si>
  <si>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</si>
  <si>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</si>
  <si>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</si>
  <si>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</si>
  <si>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</si>
  <si>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</si>
  <si>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</si>
  <si>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</si>
  <si>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</si>
  <si>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</si>
  <si>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</si>
  <si>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</si>
  <si>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</si>
  <si>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</si>
  <si>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</si>
  <si>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</si>
  <si>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</si>
  <si>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</si>
  <si>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</si>
  <si>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</si>
  <si>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</si>
  <si>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</si>
  <si>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</si>
  <si>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</si>
  <si>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</si>
  <si>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</si>
  <si>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</si>
  <si>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</si>
  <si>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</si>
  <si>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</si>
  <si>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</si>
  <si>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</si>
  <si>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</si>
  <si>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</si>
  <si>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</si>
  <si>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</si>
  <si>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</si>
  <si>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</si>
  <si>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</si>
  <si>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</si>
  <si>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</si>
  <si>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</si>
  <si>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</si>
  <si>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</si>
  <si>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</si>
  <si>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</si>
  <si>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</si>
  <si>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</si>
  <si>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</si>
  <si>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</si>
  <si>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</si>
  <si>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</si>
  <si>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</si>
  <si>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</si>
  <si>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</si>
  <si>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</si>
  <si>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</si>
  <si>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</si>
  <si>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</si>
  <si>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</si>
  <si>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</si>
  <si>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</si>
  <si>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</si>
  <si>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</si>
  <si>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</si>
  <si>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</si>
  <si>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</si>
  <si>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</si>
  <si>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</si>
  <si>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</si>
  <si>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</si>
  <si>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</si>
  <si>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</si>
  <si>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</si>
  <si>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</si>
  <si>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</si>
  <si>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</si>
  <si>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</si>
  <si>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</si>
  <si>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</si>
  <si>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</si>
  <si>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</si>
  <si>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</si>
  <si>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</si>
  <si>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</si>
  <si>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</si>
  <si>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</si>
  <si>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</si>
  <si>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</si>
  <si>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</si>
  <si>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</si>
  <si>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</si>
  <si>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</si>
  <si>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</si>
  <si>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</si>
  <si>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</si>
  <si>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</si>
  <si>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</si>
  <si>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</si>
  <si>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</si>
  <si>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</si>
  <si>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</si>
  <si>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</si>
  <si>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</si>
  <si>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</si>
  <si>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</si>
  <si>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</si>
  <si>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</si>
  <si>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</si>
  <si>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</si>
  <si>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</si>
  <si>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</si>
  <si>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</si>
  <si>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</si>
  <si>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</si>
  <si>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</si>
  <si>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</si>
  <si>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</si>
  <si>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</si>
  <si>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</si>
  <si>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</si>
  <si>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</si>
  <si>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</si>
  <si>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</si>
  <si>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</si>
  <si>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</si>
  <si>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</si>
  <si>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</si>
  <si>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</si>
  <si>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</si>
  <si>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</si>
  <si>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</si>
  <si>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</si>
  <si>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</si>
  <si>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</si>
  <si>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</si>
  <si>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</si>
  <si>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</si>
  <si>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</si>
  <si>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</si>
  <si>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</si>
  <si>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</si>
  <si>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</si>
  <si>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</si>
  <si>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</si>
  <si>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</si>
  <si>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</si>
  <si>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</si>
  <si>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</si>
  <si>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</si>
  <si>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</si>
  <si>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</si>
  <si>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</si>
  <si>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</si>
  <si>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</si>
  <si>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</si>
  <si>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</si>
  <si>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</si>
  <si>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</si>
  <si>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</si>
  <si>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</si>
  <si>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</si>
  <si>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</si>
  <si>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</si>
  <si>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</si>
  <si>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</si>
  <si>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</si>
  <si>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</si>
  <si>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</si>
  <si>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</si>
  <si>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</si>
  <si>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</si>
  <si>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</si>
  <si>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</si>
  <si>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</si>
  <si>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</si>
  <si>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</si>
  <si>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</si>
  <si>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</si>
  <si>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</si>
  <si>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</si>
  <si>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</si>
  <si>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</si>
  <si>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</si>
  <si>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</si>
  <si>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</si>
  <si>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</si>
  <si>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</si>
  <si>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</si>
  <si>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</si>
  <si>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</si>
  <si>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</si>
  <si>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</si>
  <si>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</si>
  <si>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</si>
  <si>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</si>
  <si>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</si>
  <si>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</si>
  <si>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</si>
  <si>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</si>
  <si>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</si>
  <si>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</si>
  <si>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</si>
  <si>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</si>
  <si>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</si>
  <si>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</si>
  <si>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</si>
  <si>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</si>
  <si>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</si>
  <si>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</si>
  <si>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</si>
  <si>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</si>
  <si>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</si>
  <si>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</si>
  <si>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</si>
  <si>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</si>
  <si>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</si>
  <si>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</si>
  <si>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</si>
  <si>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</si>
  <si>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</si>
  <si>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</si>
  <si>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</si>
  <si>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</si>
  <si>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</si>
  <si>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</si>
  <si>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</si>
  <si>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</si>
  <si>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</si>
  <si>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</si>
  <si>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</si>
  <si>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</si>
  <si>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</si>
  <si>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</si>
  <si>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</si>
  <si>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</si>
  <si>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</si>
  <si>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</si>
  <si>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</si>
  <si>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</si>
  <si>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</si>
  <si>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</si>
  <si>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</si>
  <si>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</si>
  <si>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</si>
  <si>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</si>
  <si>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</si>
  <si>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</si>
  <si>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</si>
  <si>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</si>
  <si>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</si>
  <si>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</si>
  <si>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</si>
  <si>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</si>
  <si>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</si>
  <si>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</si>
  <si>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</si>
  <si>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</si>
  <si>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</si>
  <si>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</si>
  <si>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</si>
  <si>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</si>
  <si>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</si>
  <si>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</si>
  <si>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</si>
  <si>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</si>
  <si>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</si>
  <si>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</si>
  <si>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</si>
  <si>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</si>
  <si>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</si>
  <si>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</si>
  <si>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</si>
  <si>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</si>
  <si>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</si>
  <si>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</si>
  <si>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</si>
  <si>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</si>
  <si>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</si>
  <si>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</si>
  <si>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</si>
  <si>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</si>
  <si>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</si>
  <si>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</si>
  <si>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</si>
  <si>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</si>
  <si>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</si>
  <si>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</si>
  <si>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</si>
  <si>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</si>
  <si>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</si>
  <si>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</si>
  <si>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</si>
  <si>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</si>
  <si>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</si>
  <si>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</si>
  <si>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</si>
  <si>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</si>
  <si>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</si>
  <si>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</si>
  <si>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</si>
  <si>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</si>
  <si>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</si>
  <si>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</si>
  <si>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</si>
  <si>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</si>
  <si>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</si>
  <si>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</si>
  <si>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</si>
  <si>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</si>
  <si>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</si>
  <si>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</si>
  <si>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</si>
  <si>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</si>
  <si>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</si>
  <si>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</si>
  <si>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</si>
  <si>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</si>
  <si>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</si>
  <si>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</si>
  <si>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</si>
  <si>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</si>
  <si>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</si>
  <si>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</si>
  <si>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</si>
  <si>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</si>
  <si>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</si>
  <si>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</si>
  <si>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</si>
  <si>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</si>
  <si>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</si>
  <si>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</si>
  <si>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</si>
  <si>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</si>
  <si>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</si>
  <si>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</si>
  <si>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</si>
  <si>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</si>
  <si>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</si>
  <si>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</si>
  <si>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</si>
  <si>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</si>
  <si>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</si>
  <si>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</si>
  <si>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</si>
  <si>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</si>
  <si>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</si>
  <si>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</si>
  <si>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</si>
  <si>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</si>
  <si>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</si>
  <si>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</si>
  <si>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</si>
  <si>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</si>
  <si>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</si>
  <si>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</si>
  <si>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</si>
  <si>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</si>
  <si>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</si>
  <si>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</si>
  <si>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</si>
  <si>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</si>
  <si>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</si>
  <si>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</si>
  <si>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</si>
  <si>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</si>
  <si>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</si>
  <si>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</si>
  <si>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</si>
  <si>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</si>
  <si>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</si>
  <si>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</si>
  <si>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</si>
  <si>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</si>
  <si>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</si>
  <si>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</si>
  <si>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</si>
  <si>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</si>
  <si>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</si>
  <si>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</si>
  <si>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</si>
  <si>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</si>
  <si>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</si>
  <si>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</si>
  <si>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</si>
  <si>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</si>
  <si>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</si>
  <si>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</si>
  <si>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</si>
  <si>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</si>
  <si>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</si>
  <si>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</si>
  <si>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</si>
  <si>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</si>
  <si>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</si>
  <si>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</si>
  <si>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</si>
  <si>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</si>
  <si>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</si>
  <si>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</si>
  <si>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</si>
  <si>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</si>
  <si>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</si>
  <si>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</si>
  <si>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</si>
  <si>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</si>
  <si>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</si>
  <si>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</si>
  <si>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</si>
  <si>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</si>
  <si>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</si>
  <si>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</si>
  <si>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</si>
  <si>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</si>
  <si>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</si>
  <si>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</si>
  <si>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</si>
  <si>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</si>
  <si>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</si>
  <si>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</si>
  <si>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</si>
  <si>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</si>
  <si>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</si>
  <si>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</si>
  <si>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</si>
  <si>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</si>
  <si>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</si>
  <si>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</si>
  <si>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</si>
  <si>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</si>
  <si>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</si>
  <si>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</si>
  <si>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</si>
  <si>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</si>
  <si>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</si>
  <si>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</si>
  <si>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</si>
  <si>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</si>
  <si>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</si>
  <si>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</si>
  <si>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</si>
  <si>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</si>
  <si>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</si>
  <si>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</si>
  <si>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</si>
  <si>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</si>
  <si>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</si>
  <si>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</si>
  <si>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</si>
  <si>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</si>
  <si>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</si>
  <si>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</si>
  <si>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</si>
  <si>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</si>
  <si>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</si>
  <si>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</si>
  <si>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</si>
  <si>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</si>
  <si>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</si>
  <si>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</si>
  <si>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</si>
  <si>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</si>
  <si>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</si>
  <si>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</si>
  <si>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</si>
  <si>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</si>
  <si>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</si>
  <si>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</si>
  <si>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</si>
  <si>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</si>
  <si>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</si>
  <si>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</si>
  <si>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</si>
  <si>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</si>
  <si>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</si>
  <si>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</si>
  <si>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</si>
  <si>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</si>
  <si>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</si>
  <si>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</si>
  <si>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</si>
  <si>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</si>
  <si>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</si>
  <si>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</si>
  <si>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</si>
  <si>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</si>
  <si>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</si>
  <si>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</si>
  <si>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</si>
  <si>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</si>
  <si>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</si>
  <si>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</si>
  <si>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</si>
  <si>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</si>
  <si>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</si>
  <si>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</si>
  <si>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</si>
  <si>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</si>
  <si>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</si>
  <si>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</si>
  <si>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</si>
  <si>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</si>
  <si>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</si>
  <si>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</si>
  <si>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</si>
  <si>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</si>
  <si>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</si>
  <si>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</si>
  <si>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</si>
  <si>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</si>
  <si>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</si>
  <si>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</si>
  <si>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</si>
  <si>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</si>
  <si>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</si>
  <si>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</si>
  <si>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</si>
  <si>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</si>
  <si>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</si>
  <si>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</si>
  <si>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</si>
  <si>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</si>
  <si>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</si>
  <si>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</si>
  <si>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</si>
  <si>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</si>
  <si>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</si>
  <si>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</si>
  <si>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</si>
  <si>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</si>
  <si>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</si>
  <si>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</si>
  <si>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</si>
  <si>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</si>
  <si>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</si>
  <si>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</si>
  <si>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</si>
  <si>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</si>
  <si>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</si>
  <si>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</si>
  <si>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</si>
  <si>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</si>
  <si>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</si>
  <si>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</si>
  <si>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</si>
  <si>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</si>
  <si>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</si>
  <si>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</si>
  <si>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</si>
  <si>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</si>
  <si>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</si>
  <si>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</si>
  <si>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</si>
  <si>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</si>
  <si>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</si>
  <si>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</si>
  <si>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</si>
  <si>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</si>
  <si>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</si>
  <si>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</si>
  <si>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</si>
  <si>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</si>
  <si>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</si>
  <si>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</si>
  <si>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</si>
  <si>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</si>
  <si>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</si>
  <si>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</si>
  <si>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</si>
  <si>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</si>
  <si>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</si>
  <si>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</si>
  <si>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</si>
  <si>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</si>
  <si>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</si>
  <si>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</si>
  <si>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</si>
  <si>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</si>
  <si>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</si>
  <si>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</si>
  <si>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</si>
  <si>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</si>
  <si>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</si>
  <si>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</si>
  <si>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</si>
  <si>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</si>
  <si>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</si>
  <si>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</si>
  <si>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</si>
  <si>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</si>
  <si>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</si>
  <si>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</si>
  <si>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</si>
  <si>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</si>
  <si>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</si>
  <si>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</si>
  <si>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</si>
  <si>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</si>
  <si>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</si>
  <si>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</si>
  <si>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</si>
  <si>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</si>
  <si>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</si>
  <si>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</si>
  <si>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</si>
  <si>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</si>
  <si>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</si>
  <si>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</si>
  <si>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</si>
  <si>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</si>
  <si>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</si>
  <si>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</si>
  <si>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</si>
  <si>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</si>
  <si>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</si>
  <si>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</si>
  <si>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</si>
  <si>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</si>
  <si>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</si>
  <si>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</si>
  <si>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</si>
  <si>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</si>
  <si>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</si>
  <si>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</si>
  <si>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</si>
  <si>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</si>
  <si>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</si>
  <si>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</si>
  <si>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</si>
  <si>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</si>
  <si>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</si>
  <si>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</si>
  <si>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</si>
  <si>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</si>
  <si>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</si>
  <si>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</si>
  <si>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</si>
  <si>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</si>
  <si>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</si>
  <si>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</si>
  <si>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</si>
  <si>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</si>
  <si>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</si>
  <si>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</si>
  <si>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</si>
  <si>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</si>
  <si>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</si>
  <si>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</si>
  <si>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</si>
  <si>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</si>
  <si>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</si>
  <si>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</si>
  <si>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</si>
  <si>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</si>
  <si>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</si>
  <si>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</si>
  <si>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</si>
  <si>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</si>
  <si>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</si>
  <si>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</si>
  <si>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</si>
  <si>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</si>
  <si>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</si>
  <si>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</si>
  <si>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</si>
  <si>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</si>
  <si>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</si>
  <si>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</si>
  <si>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</si>
  <si>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</si>
  <si>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</si>
  <si>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</si>
  <si>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</si>
  <si>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</si>
  <si>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</si>
  <si>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</si>
  <si>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</si>
  <si>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</si>
  <si>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</si>
  <si>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</si>
  <si>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</si>
  <si>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</si>
  <si>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</si>
  <si>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</si>
  <si>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</si>
  <si>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</si>
  <si>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</si>
  <si>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</si>
  <si>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</si>
  <si>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</si>
  <si>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</si>
  <si>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</si>
  <si>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</si>
  <si>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</si>
  <si>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</si>
  <si>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</si>
  <si>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</si>
  <si>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</si>
  <si>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</si>
  <si>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</si>
  <si>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</si>
  <si>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</si>
  <si>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</si>
  <si>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</si>
  <si>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</si>
  <si>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</si>
  <si>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</si>
  <si>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</si>
  <si>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</si>
  <si>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</si>
  <si>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</si>
  <si>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</si>
  <si>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</si>
  <si>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</si>
  <si>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</si>
  <si>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</si>
  <si>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</si>
  <si>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</si>
  <si>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</si>
  <si>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</si>
  <si>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</si>
  <si>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</si>
  <si>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</si>
  <si>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</si>
  <si>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</si>
  <si>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</si>
  <si>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</si>
  <si>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</si>
  <si>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</si>
  <si>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</si>
  <si>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</si>
  <si>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</si>
  <si>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</si>
  <si>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</si>
  <si>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</si>
  <si>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</si>
  <si>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</si>
  <si>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</si>
  <si>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</si>
  <si>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</si>
  <si>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</si>
  <si>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</si>
  <si>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</si>
  <si>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</si>
  <si>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</si>
  <si>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</si>
  <si>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</si>
  <si>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</si>
  <si>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</si>
  <si>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</si>
  <si>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</si>
  <si>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</si>
  <si>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</si>
  <si>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</si>
  <si>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</si>
  <si>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</si>
  <si>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</si>
  <si>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</si>
  <si>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</si>
  <si>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</si>
  <si>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</si>
  <si>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</si>
  <si>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</si>
  <si>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</si>
  <si>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</si>
  <si>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</si>
  <si>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</si>
  <si>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</si>
  <si>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</si>
  <si>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</si>
  <si>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</si>
  <si>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</si>
  <si>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</si>
  <si>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</si>
  <si>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</si>
  <si>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</si>
  <si>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</si>
  <si>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</si>
  <si>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</si>
  <si>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</si>
  <si>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</si>
  <si>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</si>
  <si>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</si>
  <si>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</si>
  <si>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</si>
  <si>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</si>
  <si>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</si>
  <si>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</si>
  <si>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</si>
  <si>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</si>
  <si>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</si>
  <si>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</si>
  <si>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</si>
  <si>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</si>
  <si>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</si>
  <si>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</si>
  <si>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</si>
  <si>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</si>
  <si>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</si>
  <si>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</si>
  <si>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</si>
  <si>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</si>
  <si>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</si>
  <si>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</si>
  <si>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</si>
  <si>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</si>
  <si>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</si>
  <si>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</si>
  <si>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</si>
  <si>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</si>
  <si>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</si>
  <si>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</si>
  <si>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</si>
  <si>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</si>
  <si>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</si>
  <si>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</si>
  <si>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</si>
  <si>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</si>
  <si>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</si>
  <si>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</si>
  <si>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</si>
  <si>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</si>
  <si>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</si>
  <si>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</si>
  <si>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</si>
  <si>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</si>
  <si>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</si>
  <si>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</si>
  <si>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</si>
  <si>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</si>
  <si>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</si>
  <si>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</si>
  <si>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</si>
  <si>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</si>
  <si>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</si>
  <si>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</si>
  <si>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</si>
  <si>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</si>
  <si>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</si>
  <si>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</si>
  <si>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</si>
  <si>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</si>
  <si>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</si>
  <si>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</si>
  <si>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</si>
  <si>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</si>
  <si>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</si>
  <si>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</si>
  <si>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</si>
  <si>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</si>
  <si>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</si>
  <si>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</si>
  <si>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</si>
  <si>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</si>
  <si>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</si>
  <si>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</si>
  <si>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</si>
  <si>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</si>
  <si>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</si>
  <si>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</si>
  <si>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</si>
  <si>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</si>
  <si>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</si>
  <si>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</si>
  <si>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</si>
  <si>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</si>
  <si>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</si>
  <si>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</si>
  <si>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</si>
  <si>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</si>
  <si>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</si>
  <si>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</si>
  <si>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</si>
  <si>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</si>
  <si>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</si>
  <si>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</si>
  <si>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</si>
  <si>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</si>
  <si>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</si>
  <si>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</si>
  <si>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</si>
  <si>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</si>
  <si>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</si>
  <si>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</si>
  <si>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</si>
  <si>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</si>
  <si>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</si>
  <si>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</si>
  <si>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</si>
  <si>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</si>
  <si>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</si>
  <si>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</si>
  <si>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</si>
  <si>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</si>
  <si>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</si>
  <si>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</si>
  <si>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</si>
  <si>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</si>
  <si>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</si>
  <si>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</si>
  <si>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</si>
  <si>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</si>
  <si>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</si>
  <si>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</si>
  <si>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</si>
  <si>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</si>
  <si>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</si>
  <si>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</si>
  <si>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</si>
  <si>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</si>
  <si>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</si>
  <si>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</si>
  <si>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</si>
  <si>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</si>
  <si>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</si>
  <si>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</si>
  <si>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</si>
  <si>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</si>
  <si>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</si>
  <si>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</si>
  <si>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</si>
  <si>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</si>
  <si>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</si>
  <si>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</si>
  <si>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</si>
  <si>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</si>
  <si>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</si>
  <si>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</si>
  <si>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</si>
  <si>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</si>
  <si>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</si>
  <si>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</si>
  <si>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</si>
  <si>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</si>
  <si>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</si>
  <si>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</si>
  <si>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</si>
  <si>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</si>
  <si>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</si>
  <si>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</si>
  <si>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</si>
  <si>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</si>
  <si>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</si>
  <si>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</si>
  <si>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</si>
  <si>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</si>
  <si>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</si>
  <si>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</si>
  <si>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</si>
  <si>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</si>
  <si>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</si>
  <si>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</si>
  <si>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</si>
  <si>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</si>
  <si>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</si>
  <si>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</si>
  <si>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</si>
  <si>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</si>
  <si>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</si>
  <si>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</si>
  <si>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</si>
  <si>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</si>
  <si>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</si>
  <si>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</si>
  <si>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</si>
  <si>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</si>
  <si>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</si>
  <si>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</si>
  <si>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</si>
  <si>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</si>
  <si>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</si>
  <si>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</si>
  <si>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</si>
  <si>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</si>
  <si>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</si>
  <si>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</si>
  <si>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</si>
  <si>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</si>
  <si>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</si>
  <si>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</si>
  <si>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</si>
  <si>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</si>
  <si>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</si>
  <si>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</si>
  <si>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</si>
  <si>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</si>
  <si>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</si>
  <si>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</si>
  <si>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</si>
  <si>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</si>
  <si>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</si>
  <si>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</si>
  <si>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</si>
  <si>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</si>
  <si>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</si>
  <si>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</si>
  <si>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</si>
  <si>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</si>
  <si>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</si>
  <si>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</si>
  <si>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</si>
  <si>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</si>
  <si>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</si>
  <si>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</si>
  <si>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</si>
  <si>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</si>
  <si>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</si>
  <si>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</si>
  <si>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</si>
  <si>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</si>
  <si>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</si>
  <si>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</si>
  <si>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</si>
  <si>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</si>
  <si>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</si>
  <si>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</si>
  <si>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</si>
  <si>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</si>
  <si>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</si>
  <si>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</si>
  <si>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</si>
  <si>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</si>
  <si>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</si>
  <si>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</si>
  <si>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</si>
  <si>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</si>
  <si>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</si>
  <si>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</si>
  <si>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</si>
  <si>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</si>
  <si>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</si>
  <si>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</si>
  <si>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</si>
  <si>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</si>
  <si>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</si>
  <si>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</si>
  <si>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</si>
  <si>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</si>
  <si>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</si>
  <si>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</si>
  <si>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</si>
  <si>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</si>
  <si>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</si>
  <si>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</si>
  <si>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</si>
  <si>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</si>
  <si>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</si>
  <si>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</si>
  <si>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</si>
  <si>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</si>
  <si>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</si>
  <si>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</si>
  <si>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</si>
  <si>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</si>
  <si>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</si>
  <si>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</si>
  <si>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</si>
  <si>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</si>
  <si>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</si>
  <si>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</si>
  <si>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</si>
  <si>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</si>
  <si>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</si>
  <si>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</si>
  <si>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</si>
  <si>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</si>
  <si>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</si>
  <si>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</si>
  <si>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</si>
  <si>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</si>
  <si>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</si>
  <si>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</si>
  <si>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</si>
  <si>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</si>
  <si>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</si>
  <si>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</si>
  <si>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</si>
  <si>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</si>
  <si>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</si>
  <si>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</si>
  <si>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</si>
  <si>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</si>
  <si>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</si>
  <si>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</si>
  <si>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</si>
  <si>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</si>
  <si>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</si>
  <si>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</si>
  <si>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</si>
  <si>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</si>
  <si>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</si>
  <si>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</si>
  <si>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</si>
  <si>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</si>
  <si>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</si>
  <si>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</si>
  <si>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</si>
  <si>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</si>
  <si>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</si>
  <si>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</si>
  <si>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</si>
  <si>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</si>
  <si>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</si>
  <si>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</si>
  <si>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</si>
  <si>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</si>
  <si>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</si>
  <si>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</si>
  <si>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</si>
  <si>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</si>
  <si>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</si>
  <si>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</si>
  <si>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</si>
  <si>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</si>
  <si>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</si>
  <si>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</si>
  <si>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</si>
  <si>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</si>
  <si>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</si>
  <si>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</si>
  <si>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</si>
  <si>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</si>
  <si>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</si>
  <si>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</si>
  <si>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</si>
  <si>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</si>
  <si>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</si>
  <si>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</si>
  <si>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</si>
  <si>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</si>
  <si>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</si>
  <si>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</si>
  <si>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</si>
  <si>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</si>
  <si>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</si>
  <si>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</si>
  <si>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</si>
  <si>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</si>
  <si>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</si>
  <si>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</si>
  <si>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</si>
  <si>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</si>
  <si>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</si>
  <si>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</si>
  <si>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</si>
  <si>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</si>
  <si>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</si>
  <si>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</si>
  <si>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</si>
  <si>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</si>
  <si>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</si>
  <si>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</si>
  <si>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</si>
  <si>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</si>
  <si>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</si>
  <si>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</si>
  <si>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</si>
  <si>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</si>
  <si>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</si>
  <si>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</si>
  <si>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</si>
  <si>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</si>
  <si>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</si>
  <si>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</si>
  <si>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</si>
  <si>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</si>
  <si>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</si>
  <si>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</si>
  <si>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</si>
  <si>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</si>
  <si>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</si>
  <si>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</si>
  <si>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</si>
  <si>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</si>
  <si>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</si>
  <si>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</si>
  <si>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</si>
  <si>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</si>
  <si>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</si>
  <si>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</si>
  <si>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</si>
  <si>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</si>
  <si>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</si>
  <si>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</si>
  <si>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</si>
  <si>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</si>
  <si>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</si>
  <si>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</si>
  <si>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</si>
  <si>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</si>
  <si>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</si>
  <si>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</si>
  <si>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</si>
  <si>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</si>
  <si>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</si>
  <si>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</si>
  <si>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</si>
  <si>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</si>
  <si>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</si>
  <si>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</si>
  <si>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</si>
  <si>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</si>
  <si>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</si>
  <si>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</si>
  <si>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</si>
  <si>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</si>
  <si>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</si>
  <si>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</si>
  <si>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</si>
  <si>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</si>
  <si>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</si>
  <si>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</si>
  <si>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</si>
  <si>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</si>
  <si>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</si>
  <si>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</si>
  <si>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</si>
  <si>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</si>
  <si>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</si>
  <si>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</si>
  <si>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</si>
  <si>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</si>
  <si>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</si>
  <si>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</si>
  <si>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</si>
  <si>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</si>
  <si>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</si>
  <si>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</si>
  <si>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</si>
  <si>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</si>
  <si>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</si>
  <si>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</si>
  <si>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</si>
  <si>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</si>
  <si>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</si>
  <si>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</si>
  <si>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</si>
  <si>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</si>
  <si>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</si>
  <si>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</si>
  <si>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</si>
  <si>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</si>
  <si>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</si>
  <si>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</si>
  <si>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</si>
  <si>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</si>
  <si>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</si>
  <si>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</si>
  <si>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</si>
  <si>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</si>
  <si>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</si>
  <si>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</si>
  <si>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</si>
  <si>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</si>
  <si>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</si>
  <si>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</si>
  <si>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</si>
  <si>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</si>
  <si>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</si>
  <si>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</si>
  <si>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</si>
  <si>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</si>
  <si>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</si>
  <si>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</si>
  <si>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</si>
  <si>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</si>
  <si>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</si>
  <si>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</si>
  <si>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</si>
  <si>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</si>
  <si>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</si>
  <si>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</si>
  <si>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</si>
  <si>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</si>
  <si>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</si>
  <si>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</si>
  <si>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</si>
  <si>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</si>
  <si>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</si>
  <si>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</si>
  <si>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</si>
  <si>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</si>
  <si>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</si>
  <si>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</si>
  <si>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</si>
  <si>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</si>
  <si>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</si>
  <si>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</si>
  <si>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</si>
  <si>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</si>
  <si>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</si>
  <si>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</si>
  <si>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</si>
  <si>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</si>
  <si>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</si>
  <si>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</si>
  <si>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</si>
  <si>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</si>
  <si>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</si>
  <si>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</si>
  <si>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</si>
  <si>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</si>
  <si>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</si>
  <si>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</si>
  <si>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</si>
  <si>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</si>
  <si>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</si>
  <si>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</si>
  <si>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</si>
  <si>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</si>
  <si>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</si>
  <si>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</si>
  <si>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</si>
  <si>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</si>
  <si>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</si>
  <si>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</si>
  <si>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</si>
  <si>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</si>
  <si>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</si>
  <si>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</si>
  <si>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</si>
  <si>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</si>
  <si>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</si>
  <si>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</si>
  <si>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</si>
  <si>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</si>
  <si>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</si>
  <si>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</si>
  <si>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</si>
  <si>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</si>
  <si>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</si>
  <si>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</si>
  <si>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</si>
  <si>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</si>
  <si>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</si>
  <si>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</si>
  <si>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</si>
  <si>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</si>
  <si>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</si>
  <si>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</si>
  <si>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</si>
  <si>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</si>
  <si>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</si>
  <si>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</si>
  <si>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</si>
  <si>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</si>
  <si>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</si>
  <si>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</si>
  <si>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</si>
  <si>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</si>
  <si>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</si>
  <si>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</si>
  <si>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</si>
  <si>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</si>
  <si>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</si>
  <si>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</si>
  <si>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</si>
  <si>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</si>
  <si>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</si>
  <si>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</si>
  <si>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</si>
  <si>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</si>
  <si>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</si>
  <si>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</si>
  <si>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</si>
  <si>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</si>
  <si>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</si>
  <si>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</si>
  <si>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</si>
  <si>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</si>
  <si>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</si>
  <si>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</si>
  <si>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</si>
  <si>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</si>
  <si>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</si>
  <si>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</si>
  <si>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</si>
  <si>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</si>
  <si>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</si>
  <si>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</si>
  <si>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</si>
  <si>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</si>
  <si>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</si>
  <si>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</si>
  <si>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</si>
  <si>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</si>
  <si>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</si>
  <si>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</si>
  <si>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</si>
  <si>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</si>
  <si>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</si>
  <si>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</si>
  <si>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</si>
  <si>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</si>
  <si>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</si>
  <si>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</si>
  <si>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</si>
  <si>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</si>
  <si>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</si>
  <si>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</si>
  <si>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</si>
  <si>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</si>
  <si>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</si>
  <si>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</si>
  <si>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</si>
  <si>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</si>
  <si>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</si>
  <si>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</si>
  <si>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</si>
  <si>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</si>
  <si>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</si>
  <si>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</si>
  <si>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</si>
  <si>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</si>
  <si>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</si>
  <si>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</si>
  <si>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</si>
  <si>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</si>
  <si>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</si>
  <si>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</si>
  <si>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</si>
  <si>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</si>
  <si>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</si>
  <si>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</si>
  <si>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</si>
  <si>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</si>
  <si>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</si>
  <si>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</si>
  <si>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</si>
  <si>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</si>
  <si>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</si>
  <si>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</si>
  <si>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</si>
  <si>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</si>
  <si>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</si>
  <si>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</si>
  <si>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</si>
  <si>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</si>
  <si>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</si>
  <si>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</si>
  <si>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</si>
  <si>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</si>
  <si>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</si>
  <si>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</si>
  <si>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</si>
  <si>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</si>
  <si>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</si>
  <si>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</si>
  <si>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</si>
  <si>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</si>
  <si>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</si>
  <si>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</si>
  <si>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</si>
  <si>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</si>
  <si>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</si>
  <si>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</si>
  <si>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</si>
  <si>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</si>
  <si>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</si>
  <si>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</si>
  <si>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</si>
  <si>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</si>
  <si>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</si>
  <si>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</si>
  <si>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</si>
  <si>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</si>
  <si>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</si>
  <si>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</si>
  <si>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</si>
  <si>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</si>
  <si>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</si>
  <si>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</si>
  <si>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</si>
  <si>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</si>
  <si>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</si>
  <si>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</si>
  <si>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</si>
  <si>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</si>
  <si>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</si>
  <si>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</si>
  <si>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</si>
  <si>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</si>
  <si>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</si>
  <si>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</si>
  <si>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</si>
  <si>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</si>
  <si>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</si>
  <si>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</si>
  <si>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</si>
  <si>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</si>
  <si>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</si>
  <si>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</si>
  <si>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</si>
  <si>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</si>
  <si>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</si>
  <si>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</si>
  <si>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</si>
  <si>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</si>
  <si>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</si>
  <si>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</si>
  <si>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</si>
  <si>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</si>
  <si>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</si>
  <si>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</si>
  <si>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</si>
  <si>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</si>
  <si>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</si>
  <si>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</si>
  <si>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</si>
  <si>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</si>
  <si>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</si>
  <si>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</si>
  <si>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</si>
  <si>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</si>
  <si>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</si>
  <si>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</si>
  <si>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</si>
  <si>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</si>
  <si>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</si>
  <si>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</si>
  <si>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</si>
  <si>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</si>
  <si>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</si>
  <si>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</si>
  <si>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</si>
  <si>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</si>
  <si>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</si>
  <si>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</si>
  <si>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</si>
  <si>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</si>
  <si>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</si>
  <si>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</si>
  <si>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</si>
  <si>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</si>
  <si>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</si>
  <si>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</si>
  <si>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</si>
  <si>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</si>
  <si>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</si>
  <si>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</si>
  <si>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</si>
  <si>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</si>
  <si>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</si>
  <si>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</si>
  <si>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</si>
  <si>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</si>
  <si>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</si>
  <si>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</si>
  <si>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</si>
  <si>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</si>
  <si>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</si>
  <si>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</si>
  <si>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</si>
  <si>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</si>
  <si>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</si>
  <si>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</si>
  <si>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</si>
  <si>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</si>
  <si>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</si>
  <si>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</si>
  <si>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</si>
  <si>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</si>
  <si>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</si>
  <si>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</si>
  <si>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</si>
  <si>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</si>
  <si>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</si>
  <si>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</si>
  <si>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</si>
  <si>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</si>
  <si>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</si>
  <si>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</si>
  <si>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</si>
  <si>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</si>
  <si>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</si>
  <si>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</si>
  <si>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</si>
  <si>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</si>
  <si>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</si>
  <si>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</si>
  <si>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</si>
  <si>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</si>
  <si>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</si>
  <si>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</si>
  <si>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</si>
  <si>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</si>
  <si>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</si>
  <si>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</si>
  <si>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</si>
  <si>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</si>
  <si>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</si>
  <si>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</si>
  <si>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</si>
  <si>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</si>
  <si>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</si>
  <si>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</si>
  <si>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</si>
  <si>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</si>
  <si>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</si>
  <si>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</si>
  <si>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</si>
  <si>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</si>
  <si>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</si>
  <si>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</si>
  <si>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</si>
  <si>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</si>
  <si>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</si>
  <si>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</si>
  <si>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</si>
  <si>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</si>
  <si>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</si>
  <si>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</si>
  <si>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</si>
  <si>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</si>
  <si>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</si>
  <si>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</si>
  <si>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</si>
  <si>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</si>
  <si>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</si>
  <si>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</si>
  <si>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</si>
  <si>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</si>
  <si>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</si>
  <si>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</si>
  <si>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</si>
  <si>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</si>
  <si>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</si>
  <si>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</si>
  <si>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</si>
  <si>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</si>
  <si>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</si>
  <si>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</si>
  <si>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</si>
  <si>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</si>
  <si>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</si>
  <si>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</si>
  <si>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</si>
  <si>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</si>
  <si>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</si>
  <si>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</si>
  <si>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</si>
  <si>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</si>
  <si>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</si>
  <si>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</si>
  <si>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</si>
  <si>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</si>
  <si>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</si>
  <si>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</si>
  <si>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</si>
  <si>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</si>
  <si>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</si>
  <si>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</si>
  <si>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</si>
  <si>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</si>
  <si>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</si>
  <si>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</si>
  <si>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</si>
  <si>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</si>
  <si>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</si>
  <si>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</si>
  <si>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</si>
  <si>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</si>
  <si>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</si>
  <si>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</si>
  <si>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</si>
  <si>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</si>
  <si>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</si>
  <si>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</si>
  <si>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</si>
  <si>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</si>
  <si>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</si>
  <si>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</si>
  <si>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</si>
  <si>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</si>
  <si>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</si>
  <si>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</si>
  <si>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</si>
  <si>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</si>
  <si>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</si>
  <si>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</si>
  <si>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</si>
  <si>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</si>
  <si>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</si>
  <si>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</si>
  <si>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</si>
  <si>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</si>
  <si>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</si>
  <si>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</si>
  <si>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</si>
  <si>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</si>
  <si>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</si>
  <si>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</si>
  <si>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</si>
  <si>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</si>
  <si>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</si>
  <si>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</si>
  <si>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</si>
  <si>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</si>
  <si>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</si>
  <si>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</si>
  <si>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</si>
  <si>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</si>
  <si>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</si>
  <si>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</si>
  <si>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</si>
  <si>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</si>
  <si>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</si>
  <si>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</si>
  <si>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</si>
  <si>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</si>
  <si>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</si>
  <si>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</si>
  <si>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</si>
  <si>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</si>
  <si>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</si>
  <si>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</si>
  <si>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</si>
  <si>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</si>
  <si>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</si>
  <si>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</si>
  <si>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</si>
  <si>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</si>
  <si>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</si>
  <si>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</si>
  <si>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</si>
  <si>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</si>
  <si>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</si>
  <si>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</si>
  <si>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</si>
  <si>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</si>
  <si>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</si>
  <si>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</si>
  <si>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</si>
  <si>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</si>
  <si>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</si>
  <si>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</si>
  <si>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</si>
  <si>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</si>
  <si>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</si>
  <si>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</si>
  <si>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</si>
  <si>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</si>
  <si>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</si>
  <si>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</si>
  <si>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</si>
  <si>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</si>
  <si>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</si>
  <si>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</si>
  <si>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</si>
  <si>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</si>
  <si>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</si>
  <si>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</si>
  <si>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</si>
  <si>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</si>
  <si>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</si>
  <si>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</si>
  <si>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</si>
  <si>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</si>
  <si>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</si>
  <si>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</si>
  <si>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</si>
  <si>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</si>
  <si>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</si>
  <si>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</si>
  <si>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</si>
  <si>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</si>
  <si>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</si>
  <si>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</si>
  <si>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</si>
  <si>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</si>
  <si>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</si>
  <si>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</si>
  <si>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</si>
  <si>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</si>
  <si>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</si>
  <si>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</si>
  <si>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</si>
  <si>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</si>
  <si>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</si>
  <si>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</si>
  <si>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</si>
  <si>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</si>
  <si>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</si>
  <si>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</si>
  <si>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</si>
  <si>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</si>
  <si>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</si>
  <si>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</si>
  <si>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</si>
  <si>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</si>
  <si>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</si>
  <si>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</si>
  <si>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</si>
  <si>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</si>
  <si>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</si>
  <si>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</si>
  <si>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</si>
  <si>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</si>
  <si>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</si>
  <si>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</si>
  <si>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</si>
  <si>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</si>
  <si>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</si>
  <si>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</si>
  <si>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</si>
  <si>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</si>
  <si>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</si>
  <si>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</si>
  <si>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</si>
  <si>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</si>
  <si>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</si>
  <si>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</si>
  <si>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</si>
  <si>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</si>
  <si>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</si>
  <si>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</si>
  <si>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</si>
  <si>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</si>
  <si>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</si>
  <si>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</si>
  <si>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</si>
  <si>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</si>
  <si>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</si>
  <si>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</si>
  <si>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</si>
  <si>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</si>
  <si>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</si>
  <si>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</si>
  <si>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</si>
  <si>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</si>
  <si>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</si>
  <si>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</si>
  <si>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</si>
  <si>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</si>
  <si>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</si>
  <si>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</si>
  <si>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</si>
  <si>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</si>
  <si>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</si>
  <si>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</si>
  <si>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</si>
  <si>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</si>
  <si>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</si>
  <si>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</si>
  <si>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</si>
  <si>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</si>
  <si>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</si>
  <si>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</si>
  <si>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</si>
  <si>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</si>
  <si>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</si>
  <si>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</si>
  <si>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</si>
  <si>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</si>
  <si>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</si>
  <si>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</si>
  <si>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</si>
  <si>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</si>
  <si>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</si>
  <si>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</si>
  <si>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</si>
  <si>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</si>
  <si>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</si>
  <si>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</si>
  <si>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</si>
  <si>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</si>
  <si>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</si>
  <si>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</si>
  <si>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</si>
  <si>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</si>
  <si>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</si>
  <si>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</si>
  <si>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</si>
  <si>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</si>
  <si>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</si>
  <si>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</si>
  <si>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</si>
  <si>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</si>
  <si>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</si>
  <si>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</si>
  <si>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</si>
  <si>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</si>
  <si>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</si>
  <si>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</si>
  <si>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</si>
  <si>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</si>
  <si>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</si>
  <si>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</si>
  <si>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</si>
  <si>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</si>
  <si>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</si>
  <si>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</si>
  <si>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</si>
  <si>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</si>
  <si>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</si>
  <si>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</si>
  <si>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</si>
  <si>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</si>
  <si>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</si>
  <si>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</si>
  <si>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</si>
  <si>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</si>
  <si>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</si>
  <si>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</si>
  <si>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</si>
  <si>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</si>
  <si>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</si>
  <si>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</si>
  <si>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</si>
  <si>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</si>
  <si>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</si>
  <si>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</si>
  <si>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</si>
  <si>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</si>
  <si>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</si>
  <si>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</si>
  <si>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</si>
  <si>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</si>
  <si>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</si>
  <si>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</si>
  <si>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</si>
  <si>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</si>
  <si>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</si>
  <si>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</si>
  <si>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</si>
  <si>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</si>
  <si>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</si>
  <si>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</si>
  <si>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</si>
  <si>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</si>
  <si>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</si>
  <si>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</si>
  <si>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</si>
  <si>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</si>
  <si>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</si>
  <si>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</si>
  <si>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</si>
  <si>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</si>
  <si>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</si>
  <si>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</si>
  <si>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</si>
  <si>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</si>
  <si>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</si>
  <si>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</si>
  <si>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</si>
  <si>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</si>
  <si>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</si>
  <si>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</si>
  <si>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</si>
  <si>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</si>
  <si>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</si>
  <si>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</si>
  <si>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</si>
  <si>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</si>
  <si>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</si>
  <si>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</si>
  <si>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</si>
  <si>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</si>
  <si>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</si>
  <si>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</si>
  <si>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</si>
  <si>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</si>
  <si>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</si>
  <si>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</si>
  <si>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</si>
  <si>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</si>
  <si>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</si>
  <si>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</si>
  <si>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</si>
  <si>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</si>
  <si>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</si>
  <si>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</si>
  <si>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</si>
  <si>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</si>
  <si>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</si>
  <si>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</si>
  <si>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</si>
  <si>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</si>
  <si>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</si>
  <si>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</si>
  <si>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</si>
  <si>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</si>
  <si>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</si>
  <si>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</si>
  <si>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</si>
  <si>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</si>
  <si>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</si>
  <si>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</si>
  <si>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</si>
  <si>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</si>
  <si>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</si>
  <si>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</si>
  <si>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</si>
  <si>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</si>
  <si>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</si>
  <si>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</si>
  <si>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</si>
  <si>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</si>
  <si>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</si>
  <si>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</si>
  <si>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</si>
  <si>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</si>
  <si>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</si>
  <si>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</si>
  <si>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</si>
  <si>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</si>
  <si>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</si>
  <si>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</si>
  <si>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</si>
  <si>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</si>
  <si>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</si>
  <si>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</si>
  <si>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</si>
  <si>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</si>
  <si>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</si>
  <si>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</si>
  <si>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</si>
  <si>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</si>
  <si>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</si>
  <si>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</si>
  <si>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</si>
  <si>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</si>
  <si>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</si>
  <si>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</si>
  <si>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</si>
  <si>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</si>
  <si>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</si>
  <si>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</si>
  <si>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</si>
  <si>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</si>
  <si>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</si>
  <si>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</si>
  <si>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</si>
  <si>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</si>
  <si>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</si>
  <si>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</si>
  <si>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</si>
  <si>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</si>
  <si>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</si>
  <si>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</si>
  <si>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</si>
  <si>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</si>
  <si>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</si>
  <si>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</si>
  <si>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</si>
  <si>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</si>
  <si>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</si>
  <si>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</si>
  <si>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</si>
  <si>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</si>
  <si>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</si>
  <si>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</si>
  <si>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</si>
  <si>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</si>
  <si>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</si>
  <si>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</si>
  <si>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</si>
  <si>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</si>
  <si>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</si>
  <si>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</si>
  <si>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</si>
  <si>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</si>
  <si>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</si>
  <si>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</si>
  <si>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</si>
  <si>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</si>
  <si>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</si>
  <si>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</si>
  <si>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</si>
  <si>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</si>
  <si>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</si>
  <si>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</si>
  <si>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</si>
  <si>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</si>
  <si>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</si>
  <si>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</si>
  <si>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</si>
  <si>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</si>
  <si>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</si>
  <si>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</si>
  <si>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</si>
  <si>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</si>
  <si>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</si>
  <si>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</si>
  <si>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</si>
  <si>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</si>
  <si>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</si>
  <si>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</si>
  <si>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</si>
  <si>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</si>
  <si>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</si>
  <si>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</si>
  <si>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</si>
  <si>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</si>
  <si>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</si>
  <si>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</si>
  <si>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</si>
  <si>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</si>
  <si>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</si>
  <si>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</si>
  <si>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</si>
  <si>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</si>
  <si>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</si>
  <si>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</si>
  <si>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</si>
  <si>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</si>
  <si>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</si>
  <si>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</si>
  <si>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</si>
  <si>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</si>
  <si>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</si>
  <si>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</si>
  <si>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</si>
  <si>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</si>
  <si>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</si>
  <si>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</si>
  <si>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</si>
  <si>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</si>
  <si>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</si>
  <si>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</si>
  <si>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</si>
  <si>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</si>
  <si>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</si>
  <si>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</si>
  <si>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</si>
  <si>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</si>
  <si>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</si>
  <si>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</si>
  <si>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</si>
  <si>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</si>
  <si>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</si>
  <si>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</si>
  <si>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</si>
  <si>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</si>
  <si>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</si>
  <si>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</si>
  <si>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</si>
  <si>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</si>
  <si>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</si>
  <si>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</si>
  <si>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</si>
  <si>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</si>
  <si>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</si>
  <si>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</si>
  <si>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</si>
  <si>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</si>
  <si>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</si>
  <si>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</si>
  <si>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</si>
  <si>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</si>
  <si>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</si>
  <si>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</si>
  <si>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</si>
  <si>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</si>
  <si>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</si>
  <si>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</si>
  <si>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</si>
  <si>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</si>
  <si>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</si>
  <si>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</si>
  <si>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</si>
  <si>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</si>
  <si>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</si>
  <si>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</si>
  <si>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</si>
  <si>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</si>
  <si>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</si>
  <si>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</si>
  <si>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</si>
  <si>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</si>
  <si>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</si>
  <si>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</si>
  <si>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</si>
  <si>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</si>
  <si>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</si>
  <si>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</si>
  <si>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</si>
  <si>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</si>
  <si>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</si>
  <si>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</si>
  <si>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</si>
  <si>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</si>
  <si>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</si>
  <si>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</si>
  <si>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</si>
  <si>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</si>
  <si>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</si>
  <si>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</si>
  <si>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</si>
  <si>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</si>
  <si>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</si>
  <si>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</si>
  <si>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</si>
  <si>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</si>
  <si>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</si>
  <si>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</si>
  <si>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</si>
  <si>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</si>
  <si>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</si>
  <si>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</si>
  <si>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</si>
  <si>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</si>
  <si>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</si>
  <si>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</si>
  <si>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</si>
  <si>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</si>
  <si>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</si>
  <si>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</si>
  <si>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</si>
  <si>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</si>
  <si>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</si>
  <si>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</si>
  <si>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</si>
  <si>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</si>
  <si>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</si>
  <si>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</si>
  <si>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</si>
  <si>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</si>
  <si>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</si>
  <si>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</si>
  <si>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</si>
  <si>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</si>
  <si>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</si>
  <si>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</si>
  <si>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</si>
  <si>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</si>
  <si>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</si>
  <si>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</si>
  <si>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</si>
  <si>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</si>
  <si>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</si>
  <si>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</si>
  <si>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</si>
  <si>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</si>
  <si>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</si>
  <si>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</si>
  <si>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</si>
  <si>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</si>
  <si>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</si>
  <si>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</si>
  <si>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</si>
  <si>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</si>
  <si>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</si>
  <si>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</si>
  <si>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</si>
  <si>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</si>
  <si>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</si>
  <si>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</si>
  <si>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</si>
  <si>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</si>
  <si>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</si>
  <si>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</si>
  <si>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</si>
  <si>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</si>
  <si>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</si>
  <si>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</si>
  <si>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</si>
  <si>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</si>
  <si>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</si>
  <si>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</si>
  <si>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</si>
  <si>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</si>
  <si>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</si>
  <si>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</si>
  <si>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</si>
  <si>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</si>
  <si>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</si>
  <si>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</si>
  <si>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</si>
  <si>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</si>
  <si>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</si>
  <si>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</si>
  <si>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</si>
  <si>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</si>
  <si>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</si>
  <si>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</si>
  <si>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</si>
  <si>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</si>
  <si>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</si>
  <si>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</si>
  <si>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</si>
  <si>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</si>
  <si>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</si>
  <si>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</si>
  <si>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</si>
  <si>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</si>
  <si>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</si>
  <si>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</si>
  <si>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</si>
  <si>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</si>
  <si>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</si>
  <si>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</si>
  <si>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</si>
  <si>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</si>
  <si>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</si>
  <si>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</si>
  <si>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</si>
  <si>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</si>
  <si>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</si>
  <si>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</si>
  <si>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</si>
  <si>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</si>
  <si>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</si>
  <si>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</si>
  <si>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</si>
  <si>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</si>
  <si>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</si>
  <si>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</si>
  <si>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</si>
  <si>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</si>
  <si>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</si>
  <si>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</si>
  <si>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</si>
  <si>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</si>
  <si>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</si>
  <si>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</si>
  <si>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</si>
  <si>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</si>
  <si>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</si>
  <si>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</si>
  <si>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</si>
  <si>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</si>
  <si>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</si>
  <si>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</si>
  <si>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</si>
  <si>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</si>
  <si>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</si>
  <si>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</si>
  <si>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</si>
  <si>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</si>
  <si>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</si>
  <si>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</si>
  <si>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</si>
  <si>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</si>
  <si>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</si>
  <si>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</si>
  <si>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</si>
  <si>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</si>
  <si>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</si>
  <si>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</si>
  <si>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</si>
  <si>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</si>
  <si>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</si>
  <si>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</si>
  <si>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</si>
  <si>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</si>
  <si>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</si>
  <si>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</si>
  <si>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</si>
  <si>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</si>
  <si>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</si>
  <si>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</si>
  <si>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</si>
  <si>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</si>
  <si>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</si>
  <si>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</si>
  <si>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</si>
  <si>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</si>
  <si>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</si>
  <si>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</si>
  <si>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</si>
  <si>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</si>
  <si>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</si>
  <si>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</si>
  <si>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</si>
  <si>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</si>
  <si>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</si>
  <si>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</si>
  <si>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</si>
  <si>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</si>
  <si>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</si>
  <si>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</si>
  <si>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</si>
  <si>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</si>
  <si>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</si>
  <si>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</si>
  <si>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</si>
  <si>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</si>
  <si>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</si>
  <si>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</si>
  <si>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</si>
  <si>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</si>
  <si>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</si>
  <si>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</si>
  <si>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</si>
  <si>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</si>
  <si>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</si>
  <si>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</si>
  <si>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</si>
  <si>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</si>
  <si>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</si>
  <si>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</si>
  <si>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</si>
  <si>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</si>
  <si>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</si>
  <si>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</si>
  <si>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</si>
  <si>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</si>
  <si>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</si>
  <si>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</si>
  <si>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</si>
  <si>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</si>
  <si>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</si>
  <si>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</si>
  <si>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</si>
  <si>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</si>
  <si>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</si>
  <si>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</si>
  <si>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</si>
  <si>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</si>
  <si>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</si>
  <si>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</si>
  <si>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</si>
  <si>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</si>
  <si>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</si>
  <si>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</si>
  <si>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</si>
  <si>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</si>
  <si>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</si>
  <si>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</si>
  <si>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</si>
  <si>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</si>
  <si>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</si>
  <si>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</si>
  <si>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</si>
  <si>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</si>
  <si>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</si>
  <si>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</si>
  <si>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</si>
  <si>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</si>
  <si>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</si>
  <si>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</si>
  <si>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</si>
  <si>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</si>
  <si>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</si>
  <si>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</si>
  <si>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</si>
  <si>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</si>
  <si>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</si>
  <si>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</si>
  <si>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</si>
  <si>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</si>
  <si>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</si>
  <si>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</si>
  <si>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</si>
  <si>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</si>
  <si>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</si>
  <si>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</si>
  <si>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</si>
  <si>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</si>
  <si>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</si>
  <si>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</si>
  <si>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</si>
  <si>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</si>
  <si>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</si>
  <si>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</si>
  <si>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</si>
  <si>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</si>
  <si>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</si>
  <si>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</si>
  <si>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</si>
  <si>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</si>
  <si>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</si>
  <si>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</si>
  <si>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</si>
  <si>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</si>
  <si>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</si>
  <si>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</si>
  <si>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</si>
  <si>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</si>
  <si>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</si>
  <si>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</si>
  <si>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</si>
  <si>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</si>
  <si>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</si>
  <si>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</si>
  <si>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</si>
  <si>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</si>
  <si>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</si>
  <si>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</si>
  <si>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</si>
  <si>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</si>
  <si>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</si>
  <si>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</si>
  <si>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</si>
  <si>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</si>
  <si>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</si>
  <si>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</si>
  <si>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</si>
  <si>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</si>
  <si>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</si>
  <si>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</si>
  <si>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</si>
  <si>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</si>
  <si>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</si>
  <si>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</si>
  <si>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</si>
  <si>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</si>
  <si>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</si>
  <si>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</si>
  <si>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</si>
  <si>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</si>
  <si>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</si>
  <si>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</si>
  <si>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</si>
  <si>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</si>
  <si>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</si>
  <si>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</si>
  <si>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</si>
  <si>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</si>
  <si>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</si>
  <si>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</si>
  <si>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</si>
  <si>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</si>
  <si>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</si>
  <si>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</si>
  <si>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</si>
  <si>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</si>
  <si>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</si>
  <si>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</si>
  <si>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</si>
  <si>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</si>
  <si>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</si>
  <si>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</si>
  <si>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</si>
  <si>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</si>
  <si>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</si>
  <si>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</si>
  <si>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</si>
  <si>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</si>
  <si>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</si>
  <si>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</si>
  <si>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</si>
  <si>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</si>
  <si>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</si>
  <si>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</si>
  <si>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</si>
  <si>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</si>
  <si>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</si>
  <si>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</si>
  <si>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</si>
  <si>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</si>
  <si>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</si>
  <si>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</si>
  <si>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</si>
  <si>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</si>
  <si>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</si>
  <si>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</si>
  <si>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</si>
  <si>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</si>
  <si>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</si>
  <si>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</si>
  <si>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</si>
  <si>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</si>
  <si>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</si>
  <si>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</si>
  <si>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</si>
  <si>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</si>
  <si>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</si>
  <si>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</si>
  <si>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</si>
  <si>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</si>
  <si>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</si>
  <si>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</si>
  <si>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</si>
  <si>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</si>
  <si>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</si>
  <si>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</si>
  <si>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</si>
  <si>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</si>
  <si>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</si>
  <si>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</si>
  <si>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</si>
  <si>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</si>
  <si>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</si>
  <si>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</si>
  <si>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</si>
  <si>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</si>
  <si>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</si>
  <si>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</si>
  <si>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</si>
  <si>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</si>
  <si>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</si>
  <si>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</si>
  <si>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</si>
  <si>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</si>
  <si>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</si>
  <si>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</si>
  <si>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</si>
  <si>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</si>
  <si>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</si>
  <si>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</si>
  <si>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</si>
  <si>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</si>
  <si>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</si>
  <si>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</si>
  <si>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</si>
  <si>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</si>
  <si>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</si>
  <si>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</si>
  <si>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</si>
  <si>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</si>
  <si>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</si>
  <si>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</si>
  <si>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</si>
  <si>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</si>
  <si>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</si>
  <si>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</si>
  <si>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</si>
  <si>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</si>
  <si>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</si>
  <si>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</si>
  <si>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</si>
  <si>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</si>
  <si>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</si>
  <si>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</si>
  <si>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</si>
  <si>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</si>
  <si>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</si>
  <si>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</si>
  <si>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</si>
  <si>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</si>
  <si>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</si>
  <si>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</si>
  <si>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</si>
  <si>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</si>
  <si>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</si>
  <si>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</si>
  <si>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</si>
  <si>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</si>
  <si>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</si>
  <si>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</si>
  <si>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</si>
  <si>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</si>
  <si>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</si>
  <si>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</si>
  <si>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</si>
  <si>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</si>
  <si>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</si>
  <si>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</si>
  <si>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</si>
  <si>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</si>
  <si>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</si>
  <si>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</si>
  <si>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</si>
  <si>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</si>
  <si>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</si>
  <si>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</si>
  <si>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</si>
  <si>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</si>
  <si>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</si>
  <si>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</si>
  <si>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</si>
  <si>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</si>
  <si>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</si>
  <si>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</si>
  <si>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</si>
  <si>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</si>
  <si>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</si>
  <si>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</si>
  <si>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</si>
  <si>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</si>
  <si>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</si>
  <si>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</si>
  <si>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</si>
  <si>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</si>
  <si>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</si>
  <si>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</si>
  <si>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</si>
  <si>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</si>
  <si>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</si>
  <si>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</si>
  <si>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</si>
  <si>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</si>
  <si>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</si>
  <si>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</si>
  <si>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</si>
  <si>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</si>
  <si>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</si>
  <si>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</si>
  <si>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</si>
  <si>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</si>
  <si>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</si>
  <si>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</si>
  <si>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</si>
  <si>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</si>
  <si>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</si>
  <si>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</si>
  <si>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</si>
  <si>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</si>
  <si>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</si>
  <si>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</si>
  <si>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</si>
  <si>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</si>
  <si>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</si>
  <si>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</si>
  <si>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</si>
  <si>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</si>
  <si>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</si>
  <si>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</si>
  <si>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</si>
  <si>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</si>
  <si>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</si>
  <si>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</si>
  <si>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</si>
  <si>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</si>
  <si>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</si>
  <si>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</si>
  <si>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</si>
  <si>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</si>
  <si>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</si>
  <si>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</si>
  <si>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</si>
  <si>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</si>
  <si>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</si>
  <si>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</si>
  <si>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</si>
  <si>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</si>
  <si>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</si>
  <si>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</si>
  <si>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</si>
  <si>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</si>
  <si>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</si>
  <si>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</si>
  <si>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</si>
  <si>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</si>
  <si>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</si>
  <si>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</si>
  <si>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</si>
  <si>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</si>
  <si>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</si>
  <si>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</si>
  <si>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</si>
  <si>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</si>
  <si>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</si>
  <si>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</si>
  <si>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</si>
  <si>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</si>
  <si>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</si>
  <si>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</si>
  <si>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</si>
  <si>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</si>
  <si>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</si>
  <si>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</si>
  <si>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</si>
  <si>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</si>
  <si>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</si>
  <si>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</si>
  <si>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</si>
  <si>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</si>
  <si>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</si>
  <si>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</si>
  <si>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</si>
  <si>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</si>
  <si>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</si>
  <si>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</si>
  <si>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</si>
  <si>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</si>
  <si>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</si>
  <si>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</si>
  <si>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</si>
  <si>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</si>
  <si>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</si>
  <si>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</si>
  <si>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</si>
  <si>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</si>
  <si>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</si>
  <si>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</si>
  <si>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</si>
  <si>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</si>
  <si>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</si>
  <si>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</si>
  <si>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</si>
  <si>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</si>
  <si>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</si>
  <si>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</si>
  <si>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</si>
  <si>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</si>
  <si>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</si>
  <si>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</si>
  <si>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</si>
  <si>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</si>
  <si>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</si>
  <si>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</si>
  <si>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</si>
  <si>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</si>
  <si>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</si>
  <si>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</si>
  <si>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</si>
  <si>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</si>
  <si>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</si>
  <si>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</si>
  <si>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</si>
  <si>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</si>
  <si>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</si>
  <si>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</si>
  <si>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</si>
  <si>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</si>
  <si>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</si>
  <si>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</si>
  <si>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</si>
  <si>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</si>
  <si>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</si>
  <si>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</si>
  <si>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</si>
  <si>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</si>
  <si>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</si>
  <si>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</si>
  <si>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</si>
  <si>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</si>
  <si>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</si>
  <si>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</si>
  <si>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</si>
  <si>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</si>
  <si>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</si>
  <si>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</si>
  <si>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</si>
  <si>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</si>
  <si>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</si>
  <si>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</si>
  <si>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</si>
  <si>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</si>
  <si>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</si>
  <si>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</si>
  <si>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</si>
  <si>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</si>
  <si>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</si>
  <si>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</si>
  <si>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</si>
  <si>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</si>
  <si>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</si>
  <si>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</si>
  <si>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</si>
  <si>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</si>
  <si>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</si>
  <si>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</si>
  <si>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</si>
  <si>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</si>
  <si>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</si>
  <si>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</si>
  <si>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</si>
  <si>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</si>
  <si>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</si>
  <si>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</si>
  <si>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</si>
  <si>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</si>
  <si>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</si>
  <si>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</si>
  <si>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</si>
  <si>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</si>
  <si>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</si>
  <si>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</si>
  <si>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</si>
  <si>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</si>
  <si>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</si>
  <si>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</si>
  <si>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</si>
  <si>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</si>
  <si>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</si>
  <si>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</si>
  <si>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</si>
  <si>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</si>
  <si>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</si>
  <si>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</si>
  <si>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</si>
  <si>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</si>
  <si>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</si>
  <si>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</si>
  <si>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</si>
  <si>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</si>
  <si>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</si>
  <si>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</si>
  <si>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</si>
  <si>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</si>
  <si>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</si>
  <si>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</si>
  <si>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</si>
  <si>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</si>
  <si>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</si>
  <si>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</si>
  <si>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</si>
  <si>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</si>
  <si>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</si>
  <si>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</si>
  <si>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</si>
  <si>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</si>
  <si>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</si>
  <si>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</si>
  <si>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</si>
  <si>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</si>
  <si>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</si>
  <si>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</si>
  <si>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</si>
  <si>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</si>
  <si>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</si>
  <si>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</si>
  <si>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</si>
  <si>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</si>
  <si>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</si>
  <si>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</si>
  <si>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</si>
  <si>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</si>
  <si>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</si>
  <si>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</si>
  <si>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</si>
  <si>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</si>
  <si>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</si>
  <si>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</si>
  <si>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</si>
  <si>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</si>
  <si>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</si>
  <si>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</si>
  <si>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</si>
  <si>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</si>
  <si>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</si>
  <si>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</si>
  <si>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</si>
  <si>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</si>
  <si>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</si>
  <si>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</si>
  <si>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</si>
  <si>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</si>
  <si>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</si>
  <si>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</si>
  <si>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</si>
  <si>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</si>
  <si>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</si>
  <si>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</si>
  <si>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</si>
  <si>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</si>
  <si>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</si>
  <si>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</si>
  <si>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</si>
  <si>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</si>
  <si>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</si>
  <si>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</si>
  <si>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</si>
  <si>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</si>
  <si>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</si>
  <si>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</si>
  <si>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</si>
  <si>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</si>
  <si>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</si>
  <si>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</si>
  <si>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</si>
  <si>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</si>
  <si>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</si>
  <si>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</si>
  <si>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</si>
  <si>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</si>
  <si>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</si>
  <si>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</si>
  <si>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</si>
  <si>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</si>
  <si>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</si>
  <si>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</si>
  <si>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</si>
  <si>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</si>
  <si>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</si>
  <si>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</si>
  <si>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</si>
  <si>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</si>
  <si>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</si>
  <si>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</si>
  <si>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</si>
  <si>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</si>
  <si>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</si>
  <si>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</si>
  <si>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</si>
  <si>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</si>
  <si>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</si>
  <si>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</si>
  <si>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</si>
  <si>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</si>
  <si>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</si>
  <si>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</si>
  <si>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</si>
  <si>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</si>
  <si>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</si>
  <si>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</si>
  <si>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</si>
  <si>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</si>
  <si>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</si>
  <si>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</si>
  <si>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</si>
  <si>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</si>
  <si>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</si>
  <si>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</si>
  <si>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</si>
  <si>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</si>
  <si>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</si>
  <si>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</si>
  <si>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</si>
  <si>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</si>
  <si>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</si>
  <si>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</si>
  <si>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</si>
  <si>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</si>
  <si>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</si>
  <si>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</si>
  <si>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</si>
  <si>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</si>
  <si>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</si>
  <si>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</si>
  <si>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</si>
  <si>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</si>
  <si>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</si>
  <si>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</si>
  <si>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</si>
  <si>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</si>
  <si>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</si>
  <si>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</si>
  <si>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</si>
  <si>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</si>
  <si>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</si>
  <si>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</si>
  <si>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</si>
  <si>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</si>
  <si>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</si>
  <si>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</si>
  <si>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</si>
  <si>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</si>
  <si>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</si>
  <si>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</si>
  <si>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</si>
  <si>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</si>
  <si>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</si>
  <si>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</si>
  <si>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</si>
  <si>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</si>
  <si>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</si>
  <si>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</si>
  <si>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</si>
  <si>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</si>
  <si>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</si>
  <si>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</si>
  <si>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</si>
  <si>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</si>
  <si>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</si>
  <si>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</si>
  <si>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</si>
  <si>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</si>
  <si>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</si>
  <si>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</si>
  <si>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</si>
  <si>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</si>
  <si>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</si>
  <si>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</si>
  <si>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</si>
  <si>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</si>
  <si>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</si>
  <si>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</si>
  <si>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</si>
  <si>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</si>
  <si>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</si>
  <si>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</si>
  <si>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</si>
  <si>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</si>
  <si>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</si>
  <si>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</si>
  <si>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</si>
  <si>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</si>
  <si>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</si>
  <si>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</si>
  <si>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</si>
  <si>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</si>
  <si>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</si>
  <si>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</si>
  <si>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</si>
  <si>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</si>
  <si>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</si>
  <si>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</si>
  <si>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</si>
  <si>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</si>
  <si>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</si>
  <si>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</si>
  <si>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</si>
  <si>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</si>
  <si>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</si>
  <si>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</si>
  <si>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</si>
  <si>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</si>
  <si>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</si>
  <si>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</si>
  <si>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</si>
  <si>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</si>
  <si>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</si>
  <si>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</si>
  <si>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</si>
  <si>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</si>
  <si>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</si>
  <si>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</si>
  <si>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</si>
  <si>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</si>
  <si>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</si>
  <si>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</si>
  <si>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</si>
  <si>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</si>
  <si>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</si>
  <si>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</si>
  <si>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</si>
  <si>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</si>
  <si>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</si>
  <si>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</si>
  <si>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</si>
  <si>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</si>
  <si>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</si>
  <si>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</si>
  <si>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</si>
  <si>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</si>
  <si>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</si>
  <si>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</si>
  <si>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</si>
  <si>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</si>
  <si>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</si>
  <si>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</si>
  <si>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</si>
  <si>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</si>
  <si>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</si>
  <si>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</si>
  <si>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</si>
  <si>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</si>
  <si>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</si>
  <si>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</si>
  <si>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</si>
  <si>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</si>
  <si>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</si>
  <si>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</si>
  <si>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</si>
  <si>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</si>
  <si>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</si>
  <si>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</si>
  <si>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</si>
  <si>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</si>
  <si>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</si>
  <si>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</si>
  <si>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</si>
  <si>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</si>
  <si>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</si>
  <si>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</si>
  <si>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</si>
  <si>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</si>
  <si>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</si>
  <si>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</si>
  <si>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</si>
  <si>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</si>
  <si>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</si>
  <si>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</si>
  <si>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</si>
  <si>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</si>
  <si>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</si>
  <si>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</si>
  <si>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</si>
  <si>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</si>
  <si>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</si>
  <si>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</si>
  <si>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</si>
  <si>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</si>
  <si>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</si>
  <si>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</si>
  <si>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</si>
  <si>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</si>
  <si>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</si>
  <si>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</si>
  <si>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</si>
  <si>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</si>
  <si>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</si>
  <si>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</si>
  <si>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</si>
  <si>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</si>
  <si>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</si>
  <si>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</si>
  <si>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</si>
  <si>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</si>
  <si>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</si>
  <si>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</si>
  <si>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</si>
  <si>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</si>
  <si>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</si>
  <si>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</si>
  <si>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</si>
  <si>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</si>
  <si>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</si>
  <si>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</si>
  <si>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</si>
  <si>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</si>
  <si>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</si>
  <si>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</si>
  <si>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</si>
  <si>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</si>
  <si>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</si>
  <si>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</si>
  <si>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</si>
  <si>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</si>
  <si>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</si>
  <si>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</si>
  <si>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</si>
  <si>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</si>
  <si>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</si>
  <si>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</si>
  <si>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</si>
  <si>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</si>
  <si>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</si>
  <si>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</si>
  <si>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</si>
  <si>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</si>
  <si>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</si>
  <si>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</si>
  <si>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</si>
  <si>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</si>
  <si>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</si>
  <si>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</si>
  <si>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</si>
  <si>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</si>
  <si>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</si>
  <si>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</si>
  <si>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</si>
  <si>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</si>
  <si>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</si>
  <si>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</si>
  <si>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</si>
  <si>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</si>
  <si>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</si>
  <si>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</si>
  <si>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</si>
  <si>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</si>
  <si>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</si>
  <si>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</si>
  <si>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</si>
  <si>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</si>
  <si>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</si>
  <si>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</si>
  <si>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</si>
  <si>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</si>
  <si>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</si>
  <si>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</si>
  <si>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</si>
  <si>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</si>
  <si>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</si>
  <si>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</si>
  <si>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</si>
  <si>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</si>
  <si>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</si>
  <si>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</si>
  <si>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</si>
  <si>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</si>
  <si>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</si>
  <si>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</si>
  <si>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</si>
  <si>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</si>
  <si>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</si>
  <si>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</si>
  <si>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</si>
  <si>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</si>
  <si>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</si>
  <si>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</si>
  <si>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</si>
  <si>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</si>
  <si>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</si>
  <si>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</si>
  <si>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</si>
  <si>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</si>
  <si>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</si>
  <si>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</si>
  <si>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</si>
  <si>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</si>
  <si>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</si>
  <si>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</si>
  <si>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</si>
  <si>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</si>
  <si>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</si>
  <si>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</si>
  <si>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</si>
  <si>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</si>
  <si>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</si>
  <si>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</si>
  <si>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</si>
  <si>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</si>
  <si>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</si>
  <si>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</si>
  <si>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</si>
  <si>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</si>
  <si>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</si>
  <si>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</si>
  <si>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</si>
  <si>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</si>
  <si>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</si>
  <si>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</si>
  <si>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</si>
  <si>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</si>
  <si>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</si>
  <si>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</si>
  <si>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</si>
  <si>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</si>
  <si>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</si>
  <si>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</si>
  <si>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</si>
  <si>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</si>
  <si>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</si>
  <si>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</si>
  <si>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</si>
  <si>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</si>
  <si>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</si>
  <si>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</si>
  <si>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</si>
  <si>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</si>
  <si>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</si>
  <si>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</si>
  <si>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</si>
  <si>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</si>
  <si>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</si>
  <si>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</si>
  <si>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</si>
  <si>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</si>
  <si>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</si>
  <si>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</si>
  <si>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</si>
  <si>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</si>
  <si>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</si>
  <si>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</si>
  <si>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</si>
  <si>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</si>
  <si>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</si>
  <si>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</si>
  <si>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</si>
  <si>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</si>
  <si>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</si>
  <si>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</si>
  <si>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</si>
  <si>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</si>
  <si>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</si>
  <si>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</si>
  <si>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</si>
  <si>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</si>
  <si>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</si>
  <si>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</si>
  <si>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</si>
  <si>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</si>
  <si>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</si>
  <si>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</si>
  <si>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</si>
  <si>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</si>
  <si>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</si>
  <si>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</si>
  <si>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</si>
  <si>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</si>
  <si>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</si>
  <si>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</si>
  <si>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</si>
  <si>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</si>
  <si>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</si>
  <si>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</si>
  <si>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</si>
  <si>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</si>
  <si>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</si>
  <si>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</si>
  <si>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</si>
  <si>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</si>
  <si>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</si>
  <si>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</si>
  <si>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</si>
  <si>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</si>
  <si>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</si>
  <si>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</si>
  <si>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</si>
  <si>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</si>
  <si>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</si>
  <si>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</si>
  <si>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</si>
  <si>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</si>
  <si>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</si>
  <si>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</si>
  <si>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</si>
  <si>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</si>
  <si>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</si>
  <si>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</si>
  <si>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</si>
  <si>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</si>
  <si>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</si>
  <si>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</si>
  <si>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</si>
  <si>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</si>
  <si>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</si>
  <si>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</si>
  <si>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</si>
  <si>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</si>
  <si>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</si>
  <si>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</si>
  <si>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</si>
  <si>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</si>
  <si>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</si>
  <si>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</si>
  <si>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</si>
  <si>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</si>
  <si>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</si>
  <si>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</si>
  <si>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</si>
  <si>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</si>
  <si>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</si>
  <si>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</si>
  <si>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</si>
  <si>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</si>
  <si>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</si>
  <si>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</si>
  <si>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</si>
  <si>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</si>
  <si>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</si>
  <si>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</si>
  <si>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</si>
  <si>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</si>
  <si>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</si>
  <si>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</si>
  <si>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</si>
  <si>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</si>
  <si>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</si>
  <si>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</si>
  <si>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</si>
  <si>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</si>
  <si>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</si>
  <si>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</si>
  <si>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</si>
  <si>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</si>
  <si>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</si>
  <si>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</si>
  <si>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</si>
  <si>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</si>
  <si>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</si>
  <si>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</si>
  <si>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</si>
  <si>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</si>
  <si>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</si>
  <si>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</si>
  <si>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</si>
  <si>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</si>
  <si>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</si>
  <si>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</si>
  <si>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</si>
  <si>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</si>
  <si>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</si>
  <si>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</si>
  <si>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</si>
  <si>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</si>
  <si>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</si>
  <si>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</si>
  <si>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</si>
  <si>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</si>
  <si>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</si>
  <si>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</si>
  <si>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</si>
  <si>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</si>
  <si>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</si>
  <si>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</si>
  <si>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</si>
  <si>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</si>
  <si>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</si>
  <si>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</si>
  <si>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</si>
  <si>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</si>
  <si>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</si>
  <si>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</si>
  <si>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</si>
  <si>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</si>
  <si>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</si>
  <si>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</si>
  <si>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</si>
  <si>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</si>
  <si>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</si>
  <si>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</si>
  <si>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</si>
  <si>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</si>
  <si>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</si>
  <si>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</si>
  <si>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</si>
  <si>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</si>
  <si>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</si>
  <si>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</si>
  <si>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</si>
  <si>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</si>
  <si>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</si>
  <si>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</si>
  <si>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</si>
  <si>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</si>
  <si>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</si>
  <si>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</si>
  <si>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</si>
  <si>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</si>
  <si>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</si>
  <si>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</si>
  <si>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</si>
  <si>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</si>
  <si>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</si>
  <si>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</si>
  <si>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</si>
  <si>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</si>
  <si>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</si>
  <si>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</si>
  <si>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</si>
  <si>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</si>
  <si>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</si>
  <si>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</si>
  <si>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</si>
  <si>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</si>
  <si>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</si>
  <si>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</si>
  <si>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</si>
  <si>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</si>
  <si>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</si>
  <si>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</si>
  <si>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</si>
  <si>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</si>
  <si>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</si>
  <si>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</si>
  <si>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</si>
  <si>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</si>
  <si>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</si>
  <si>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</si>
  <si>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</si>
  <si>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</si>
  <si>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</si>
  <si>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</si>
  <si>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</si>
  <si>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</si>
  <si>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</si>
  <si>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</si>
  <si>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</si>
  <si>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</si>
  <si>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</si>
  <si>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</si>
  <si>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</si>
  <si>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</si>
  <si>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</si>
  <si>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</si>
  <si>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</si>
  <si>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</si>
  <si>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</si>
  <si>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</si>
  <si>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</si>
  <si>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</si>
  <si>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</si>
  <si>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</si>
  <si>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</si>
  <si>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</si>
  <si>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</si>
  <si>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</si>
  <si>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</si>
  <si>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</si>
  <si>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</si>
  <si>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</si>
  <si>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</si>
  <si>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</si>
  <si>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</si>
  <si>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</si>
  <si>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</si>
  <si>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</si>
  <si>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</si>
  <si>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</si>
  <si>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</si>
  <si>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</si>
  <si>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</si>
  <si>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</si>
  <si>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</si>
  <si>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</si>
  <si>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</si>
  <si>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</si>
  <si>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</si>
  <si>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</si>
  <si>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</si>
  <si>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</si>
  <si>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</si>
  <si>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</si>
  <si>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</si>
  <si>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</si>
  <si>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</si>
  <si>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</si>
  <si>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</si>
  <si>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</si>
  <si>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</si>
  <si>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</si>
  <si>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</si>
  <si>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</si>
  <si>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</si>
  <si>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</si>
  <si>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</si>
  <si>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</si>
  <si>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</si>
  <si>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</si>
  <si>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</si>
  <si>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</si>
  <si>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</si>
  <si>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</si>
  <si>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</si>
  <si>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</si>
  <si>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</si>
  <si>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</si>
  <si>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</si>
  <si>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</si>
  <si>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</si>
  <si>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</si>
  <si>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</si>
  <si>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</si>
  <si>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</si>
  <si>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</si>
  <si>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</si>
  <si>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</si>
  <si>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</si>
  <si>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</si>
  <si>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</si>
  <si>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</si>
  <si>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</si>
  <si>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</si>
  <si>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</si>
  <si>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</si>
  <si>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</si>
  <si>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</si>
  <si>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</si>
  <si>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</si>
  <si>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</si>
  <si>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</si>
  <si>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</si>
  <si>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</si>
  <si>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</si>
  <si>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</si>
  <si>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</si>
  <si>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</si>
  <si>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</si>
  <si>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</si>
  <si>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</si>
  <si>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</si>
  <si>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</si>
  <si>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</si>
  <si>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</si>
  <si>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</si>
  <si>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</si>
  <si>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</si>
  <si>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</si>
  <si>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</si>
  <si>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</si>
  <si>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</si>
  <si>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</si>
  <si>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</si>
  <si>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</si>
  <si>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</si>
  <si>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</si>
  <si>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</si>
  <si>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</si>
  <si>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</si>
  <si>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</si>
  <si>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</si>
  <si>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</si>
  <si>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</si>
  <si>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</si>
  <si>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</si>
  <si>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</si>
  <si>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</si>
  <si>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</si>
  <si>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</si>
  <si>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</si>
  <si>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</si>
  <si>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</si>
  <si>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</si>
  <si>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</si>
  <si>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</si>
  <si>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</si>
  <si>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</si>
  <si>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</si>
  <si>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</si>
  <si>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</si>
  <si>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</si>
  <si>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</si>
  <si>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</si>
  <si>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</si>
  <si>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</si>
  <si>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</si>
  <si>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</si>
  <si>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</si>
  <si>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</si>
  <si>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</si>
  <si>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</si>
  <si>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</si>
  <si>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</si>
  <si>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</si>
  <si>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</si>
  <si>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</si>
  <si>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</si>
  <si>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</si>
  <si>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</si>
  <si>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</si>
  <si>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</si>
  <si>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</si>
  <si>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</si>
  <si>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</si>
  <si>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</si>
  <si>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</si>
  <si>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</si>
  <si>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</si>
  <si>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</si>
  <si>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</si>
  <si>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</si>
  <si>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</si>
  <si>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</si>
  <si>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</si>
  <si>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</si>
  <si>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</si>
  <si>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</si>
  <si>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</si>
  <si>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</si>
  <si>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</si>
  <si>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</si>
  <si>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</si>
  <si>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</si>
  <si>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</si>
  <si>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</si>
  <si>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</si>
  <si>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</si>
  <si>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</si>
  <si>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</si>
  <si>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</si>
  <si>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</si>
  <si>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</si>
  <si>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</si>
  <si>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</si>
  <si>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</si>
  <si>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</si>
  <si>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</si>
  <si>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</si>
  <si>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</si>
  <si>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</si>
  <si>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</si>
  <si>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</si>
  <si>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</si>
  <si>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</si>
  <si>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</si>
  <si>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</si>
  <si>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</si>
  <si>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</si>
  <si>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</si>
  <si>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</si>
  <si>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</si>
  <si>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</si>
  <si>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</si>
  <si>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</si>
  <si>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</si>
  <si>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</si>
  <si>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</si>
  <si>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</si>
  <si>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</si>
  <si>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</si>
  <si>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</si>
  <si>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</si>
  <si>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</si>
  <si>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</si>
  <si>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</si>
  <si>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</si>
  <si>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</si>
  <si>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</si>
  <si>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</si>
  <si>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</si>
  <si>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</si>
  <si>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</si>
  <si>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</si>
  <si>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</si>
  <si>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</si>
  <si>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</si>
  <si>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</si>
  <si>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</si>
  <si>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</si>
  <si>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</si>
  <si>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</si>
  <si>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</si>
  <si>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</si>
  <si>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</si>
  <si>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</si>
  <si>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</si>
  <si>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</si>
  <si>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</si>
  <si>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</si>
  <si>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</si>
  <si>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</si>
  <si>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</si>
  <si>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</si>
  <si>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</si>
  <si>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</si>
  <si>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</si>
  <si>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</si>
  <si>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</si>
  <si>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</si>
  <si>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</si>
  <si>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</si>
  <si>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</si>
  <si>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</si>
  <si>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</si>
  <si>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</si>
  <si>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</si>
  <si>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</si>
  <si>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</si>
  <si>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</si>
  <si>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</si>
  <si>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</si>
  <si>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</si>
  <si>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</si>
  <si>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</si>
  <si>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</si>
  <si>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</si>
  <si>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</si>
  <si>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</si>
  <si>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</si>
  <si>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</si>
  <si>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</si>
  <si>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</si>
  <si>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</si>
  <si>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</si>
  <si>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</si>
  <si>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</si>
  <si>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</si>
  <si>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</si>
  <si>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</si>
  <si>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</si>
  <si>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</si>
  <si>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</si>
  <si>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</si>
  <si>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</si>
  <si>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</si>
  <si>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</si>
  <si>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</si>
  <si>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</si>
  <si>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</si>
  <si>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</si>
  <si>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</si>
  <si>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</si>
  <si>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</si>
  <si>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</si>
  <si>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</si>
  <si>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</si>
  <si>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</si>
  <si>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</si>
  <si>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</si>
  <si>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</si>
  <si>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</si>
  <si>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</si>
  <si>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</si>
  <si>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</si>
  <si>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</si>
  <si>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</si>
  <si>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</si>
  <si>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</si>
  <si>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</si>
  <si>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</si>
  <si>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</si>
  <si>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</si>
  <si>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</si>
  <si>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</si>
  <si>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</si>
  <si>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</si>
  <si>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</si>
  <si>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</si>
  <si>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</si>
  <si>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</si>
  <si>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</si>
  <si>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</si>
  <si>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</si>
  <si>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</si>
  <si>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</si>
  <si>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</si>
  <si>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</si>
  <si>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</si>
  <si>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</si>
  <si>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</si>
  <si>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</si>
  <si>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</si>
  <si>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</si>
  <si>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</si>
  <si>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</si>
  <si>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</si>
  <si>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</si>
  <si>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</si>
  <si>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</si>
  <si>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</si>
  <si>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</si>
  <si>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</si>
  <si>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</si>
  <si>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</si>
  <si>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</si>
  <si>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</si>
  <si>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</si>
  <si>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</si>
  <si>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</si>
  <si>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</si>
  <si>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</si>
  <si>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</si>
  <si>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</si>
  <si>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</si>
  <si>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</si>
  <si>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</si>
  <si>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</si>
  <si>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</si>
  <si>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</si>
  <si>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</si>
  <si>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</si>
  <si>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</si>
  <si>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</si>
  <si>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</si>
  <si>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</si>
  <si>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</si>
  <si>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</si>
  <si>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</si>
  <si>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</si>
  <si>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</si>
  <si>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</si>
  <si>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</si>
  <si>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</si>
  <si>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</si>
  <si>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</si>
  <si>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</si>
  <si>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</si>
  <si>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</si>
  <si>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</si>
  <si>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</si>
  <si>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</si>
  <si>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</si>
  <si>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</si>
  <si>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</si>
  <si>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</si>
  <si>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</si>
  <si>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</si>
  <si>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</si>
  <si>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</si>
  <si>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</si>
  <si>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</si>
  <si>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</si>
  <si>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</si>
  <si>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</si>
  <si>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</si>
  <si>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</si>
  <si>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</si>
  <si>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</si>
  <si>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</si>
  <si>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</si>
  <si>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</si>
  <si>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</si>
  <si>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</si>
  <si>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</si>
  <si>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</si>
  <si>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</si>
  <si>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</si>
  <si>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</si>
  <si>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</si>
  <si>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</si>
  <si>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</si>
  <si>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</si>
  <si>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</si>
  <si>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</si>
  <si>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</si>
  <si>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</si>
  <si>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</si>
  <si>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</si>
  <si>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</si>
  <si>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</si>
  <si>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</si>
  <si>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</si>
  <si>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</si>
  <si>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</si>
  <si>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</si>
  <si>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</si>
  <si>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</si>
  <si>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</si>
  <si>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</si>
  <si>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</si>
  <si>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</si>
  <si>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</si>
  <si>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</si>
  <si>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</si>
  <si>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</si>
  <si>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</si>
  <si>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</si>
  <si>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</si>
  <si>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</si>
  <si>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</si>
  <si>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</si>
  <si>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</si>
  <si>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</si>
  <si>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</si>
  <si>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</si>
  <si>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</si>
  <si>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</si>
  <si>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</si>
  <si>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</si>
  <si>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</si>
  <si>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</si>
  <si>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</si>
  <si>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</si>
  <si>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</si>
  <si>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</si>
  <si>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</si>
  <si>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</si>
  <si>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</si>
  <si>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</si>
  <si>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</si>
  <si>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</si>
  <si>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</si>
  <si>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</si>
  <si>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</si>
  <si>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</si>
  <si>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</si>
  <si>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</si>
  <si>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</si>
  <si>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</si>
  <si>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</si>
  <si>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</si>
  <si>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</si>
  <si>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</si>
  <si>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</si>
  <si>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</si>
  <si>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</si>
  <si>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</si>
  <si>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</si>
  <si>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</si>
  <si>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</si>
  <si>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</si>
  <si>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</si>
  <si>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</si>
  <si>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</si>
  <si>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</si>
  <si>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</si>
  <si>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</si>
  <si>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</si>
  <si>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</si>
  <si>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</si>
  <si>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</si>
  <si>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</si>
  <si>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</si>
  <si>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</si>
  <si>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</si>
  <si>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</si>
  <si>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</si>
  <si>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</si>
  <si>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</si>
  <si>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</si>
  <si>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</si>
  <si>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</si>
  <si>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</si>
  <si>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</si>
  <si>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</si>
  <si>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</si>
  <si>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</si>
  <si>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</si>
  <si>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</si>
  <si>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</si>
  <si>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</si>
  <si>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</si>
  <si>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</si>
  <si>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</si>
  <si>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</si>
  <si>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</si>
  <si>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</si>
  <si>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</si>
  <si>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</si>
  <si>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</si>
  <si>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</si>
  <si>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</si>
  <si>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</si>
  <si>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</si>
  <si>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</si>
  <si>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</si>
  <si>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</si>
  <si>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</si>
  <si>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</si>
  <si>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</si>
  <si>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</si>
  <si>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</si>
  <si>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</si>
  <si>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</si>
  <si>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</si>
  <si>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</si>
  <si>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</si>
  <si>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</si>
  <si>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</si>
  <si>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</si>
  <si>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</si>
  <si>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</si>
  <si>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</si>
  <si>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</si>
  <si>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</si>
  <si>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</si>
  <si>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</si>
  <si>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</si>
  <si>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</si>
  <si>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</si>
  <si>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</si>
  <si>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</si>
  <si>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</si>
  <si>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</si>
  <si>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</si>
  <si>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</si>
  <si>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</si>
  <si>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</si>
  <si>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</si>
  <si>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</si>
  <si>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</si>
  <si>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</si>
  <si>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</si>
  <si>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</si>
  <si>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</si>
  <si>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</si>
  <si>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</si>
  <si>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</si>
  <si>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</si>
  <si>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</si>
  <si>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</si>
  <si>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</si>
  <si>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</si>
  <si>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</si>
  <si>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</si>
  <si>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</si>
  <si>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</si>
  <si>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</si>
  <si>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</si>
  <si>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</si>
  <si>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</si>
  <si>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</si>
  <si>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</si>
  <si>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</si>
  <si>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</si>
  <si>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</si>
  <si>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</si>
  <si>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</si>
  <si>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</si>
  <si>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</si>
  <si>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</si>
  <si>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</si>
  <si>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</si>
  <si>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</si>
  <si>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</si>
  <si>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</si>
  <si>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</si>
  <si>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</si>
  <si>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</si>
  <si>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</si>
  <si>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</si>
  <si>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</si>
  <si>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</si>
  <si>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</si>
  <si>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</si>
  <si>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</si>
  <si>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</si>
  <si>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</si>
  <si>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</si>
  <si>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</si>
  <si>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</si>
  <si>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</si>
  <si>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</si>
  <si>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</si>
  <si>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</si>
  <si>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</si>
  <si>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</si>
  <si>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</si>
  <si>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</si>
  <si>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</si>
  <si>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</si>
  <si>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</si>
  <si>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</si>
  <si>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</si>
  <si>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</si>
  <si>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</si>
  <si>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</si>
  <si>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</si>
  <si>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</si>
  <si>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</si>
  <si>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</si>
  <si>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</si>
  <si>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</si>
  <si>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</si>
  <si>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</si>
  <si>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</si>
  <si>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</si>
  <si>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</si>
  <si>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</si>
  <si>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</si>
  <si>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</si>
  <si>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</si>
  <si>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</si>
  <si>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</si>
  <si>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</si>
  <si>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</si>
  <si>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</si>
  <si>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</si>
  <si>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</si>
  <si>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</si>
  <si>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</si>
  <si>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</si>
  <si>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</si>
  <si>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</si>
  <si>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</si>
  <si>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</si>
  <si>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</si>
  <si>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</si>
  <si>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</si>
  <si>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</si>
  <si>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</si>
  <si>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</si>
  <si>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</si>
  <si>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</si>
  <si>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</si>
  <si>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</si>
  <si>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</si>
  <si>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</si>
  <si>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</si>
  <si>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</si>
  <si>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</si>
  <si>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</si>
  <si>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</si>
  <si>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</si>
  <si>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</si>
  <si>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</si>
  <si>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</si>
  <si>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</si>
  <si>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</si>
  <si>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</si>
  <si>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</si>
  <si>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</si>
  <si>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</si>
  <si>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</si>
  <si>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</si>
  <si>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</si>
  <si>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</si>
  <si>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</si>
  <si>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</si>
  <si>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</si>
  <si>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</si>
  <si>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</si>
  <si>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</si>
  <si>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</si>
  <si>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</si>
  <si>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</si>
  <si>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</si>
  <si>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</si>
  <si>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</si>
  <si>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</si>
  <si>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</si>
  <si>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</si>
  <si>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</si>
  <si>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</si>
  <si>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</si>
  <si>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</si>
  <si>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</si>
  <si>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</si>
  <si>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</si>
  <si>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</si>
  <si>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</si>
  <si>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</si>
  <si>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</si>
  <si>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</si>
  <si>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</si>
  <si>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</si>
  <si>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</si>
  <si>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</si>
  <si>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</si>
  <si>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</si>
  <si>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</si>
  <si>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</si>
  <si>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</si>
  <si>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</si>
  <si>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</si>
  <si>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</si>
  <si>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</si>
  <si>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</si>
  <si>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</si>
  <si>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</si>
  <si>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</si>
  <si>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</si>
  <si>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</si>
  <si>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</si>
  <si>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</si>
  <si>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</si>
  <si>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</si>
  <si>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</si>
  <si>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</si>
  <si>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</si>
  <si>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</si>
  <si>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</si>
  <si>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</si>
  <si>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</si>
  <si>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</si>
  <si>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</si>
  <si>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</si>
  <si>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</si>
  <si>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</si>
  <si>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</si>
  <si>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</si>
  <si>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</si>
  <si>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</si>
  <si>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</si>
  <si>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</si>
  <si>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</si>
  <si>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</si>
  <si>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</si>
  <si>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</si>
  <si>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</si>
  <si>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</si>
  <si>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</si>
  <si>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</si>
  <si>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</si>
  <si>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</si>
  <si>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</si>
  <si>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</si>
  <si>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</si>
  <si>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</si>
  <si>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</si>
  <si>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</si>
  <si>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</si>
  <si>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</si>
  <si>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</si>
  <si>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</si>
  <si>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</si>
  <si>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</si>
  <si>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</si>
  <si>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</si>
  <si>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</si>
  <si>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</si>
  <si>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</si>
  <si>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</si>
  <si>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</si>
  <si>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</si>
  <si>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</si>
  <si>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</si>
  <si>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</si>
  <si>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</si>
  <si>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</si>
  <si>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</si>
  <si>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</si>
  <si>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</si>
  <si>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</si>
  <si>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</si>
  <si>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</si>
  <si>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</si>
  <si>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</si>
  <si>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</si>
  <si>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</si>
  <si>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</si>
  <si>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</si>
  <si>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</si>
  <si>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</si>
  <si>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</si>
  <si>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</si>
  <si>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</si>
  <si>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</si>
  <si>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</si>
  <si>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</si>
  <si>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</si>
  <si>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</si>
  <si>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</si>
  <si>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</si>
  <si>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</si>
  <si>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</si>
  <si>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</si>
  <si>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</si>
  <si>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</si>
  <si>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</si>
  <si>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</si>
  <si>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</si>
  <si>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</si>
  <si>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</si>
  <si>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</si>
  <si>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</si>
  <si>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</si>
  <si>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</si>
  <si>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</si>
  <si>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</si>
  <si>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</si>
  <si>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</si>
  <si>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</si>
  <si>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</si>
  <si>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</si>
  <si>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</si>
  <si>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</si>
  <si>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</si>
  <si>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</si>
  <si>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</si>
  <si>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</si>
  <si>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</si>
  <si>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</si>
  <si>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</si>
  <si>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</si>
  <si>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</si>
  <si>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</si>
  <si>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</si>
  <si>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</si>
  <si>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</si>
  <si>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</si>
  <si>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</si>
  <si>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</si>
  <si>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</si>
  <si>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</si>
  <si>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</si>
  <si>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</si>
  <si>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</si>
  <si>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</si>
  <si>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</si>
  <si>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</si>
  <si>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</si>
  <si>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</si>
  <si>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</si>
  <si>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</si>
  <si>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</si>
  <si>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</si>
  <si>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</si>
  <si>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</si>
  <si>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</si>
  <si>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</si>
  <si>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</si>
  <si>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</si>
  <si>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</si>
  <si>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</si>
  <si>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</si>
  <si>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</si>
  <si>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</si>
  <si>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</si>
  <si>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</si>
  <si>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</si>
  <si>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</si>
  <si>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</si>
  <si>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</si>
  <si>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</si>
  <si>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</si>
  <si>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</si>
  <si>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</si>
  <si>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</si>
  <si>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</si>
  <si>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</si>
  <si>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</si>
  <si>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</si>
  <si>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</si>
  <si>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</si>
  <si>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</si>
  <si>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</si>
  <si>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</si>
  <si>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</si>
  <si>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</si>
  <si>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</si>
  <si>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</si>
  <si>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</si>
  <si>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</si>
  <si>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</si>
  <si>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</si>
  <si>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</si>
  <si>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</si>
  <si>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</si>
  <si>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</si>
  <si>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</si>
  <si>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</si>
  <si>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</si>
  <si>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</si>
  <si>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</si>
  <si>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</si>
  <si>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</si>
  <si>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</si>
  <si>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</si>
  <si>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</si>
  <si>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</si>
  <si>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</si>
  <si>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</si>
  <si>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</si>
  <si>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</si>
  <si>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</si>
  <si>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</si>
  <si>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</si>
  <si>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</si>
  <si>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</si>
  <si>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</si>
  <si>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</si>
  <si>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</si>
  <si>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</si>
  <si>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</si>
  <si>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</si>
  <si>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</si>
  <si>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</si>
  <si>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</si>
  <si>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</si>
  <si>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</si>
  <si>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</si>
  <si>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</si>
  <si>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</si>
  <si>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</si>
  <si>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</si>
  <si>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</si>
  <si>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</si>
  <si>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</si>
  <si>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</si>
  <si>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</si>
  <si>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</si>
  <si>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</si>
  <si>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</si>
  <si>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</si>
  <si>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</si>
  <si>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</si>
  <si>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</si>
  <si>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</si>
  <si>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</si>
  <si>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</si>
  <si>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</si>
  <si>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</si>
  <si>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</si>
  <si>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</si>
  <si>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</si>
  <si>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</si>
  <si>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</si>
  <si>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</si>
  <si>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</si>
  <si>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</si>
  <si>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</si>
  <si>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</si>
  <si>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</si>
  <si>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</si>
  <si>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</si>
  <si>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</si>
  <si>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</si>
  <si>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</si>
  <si>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</si>
  <si>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</si>
  <si>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</si>
  <si>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</si>
  <si>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</si>
  <si>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</si>
  <si>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</si>
  <si>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</si>
  <si>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</si>
  <si>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</si>
  <si>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</si>
  <si>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</si>
  <si>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</si>
  <si>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</si>
  <si>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</si>
  <si>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</si>
  <si>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</si>
  <si>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</si>
  <si>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</si>
  <si>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</si>
  <si>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</si>
  <si>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</si>
  <si>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</si>
  <si>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</si>
  <si>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</si>
  <si>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</si>
  <si>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</si>
  <si>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</si>
  <si>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</si>
  <si>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</si>
  <si>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</si>
  <si>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</si>
  <si>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</si>
  <si>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</si>
  <si>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</si>
  <si>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</si>
  <si>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</si>
  <si>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</si>
  <si>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</si>
  <si>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</si>
  <si>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</si>
  <si>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</si>
  <si>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</si>
  <si>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</si>
  <si>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</si>
  <si>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</si>
  <si>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</si>
  <si>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</si>
  <si>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</si>
  <si>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</si>
  <si>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</si>
  <si>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</si>
  <si>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</si>
  <si>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</si>
  <si>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</si>
  <si>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</si>
  <si>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</si>
  <si>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</si>
  <si>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</si>
  <si>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</si>
  <si>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</si>
  <si>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</si>
  <si>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</si>
  <si>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</si>
  <si>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</si>
  <si>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</si>
  <si>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</si>
  <si>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</si>
  <si>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</si>
  <si>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</si>
  <si>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</si>
  <si>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</si>
  <si>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</si>
  <si>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</si>
  <si>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</si>
  <si>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</si>
  <si>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</si>
  <si>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</si>
  <si>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</si>
  <si>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</si>
  <si>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</si>
  <si>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</si>
  <si>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</si>
  <si>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</si>
  <si>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</si>
  <si>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</si>
  <si>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</si>
  <si>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</si>
  <si>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</si>
  <si>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</si>
  <si>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</si>
  <si>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</si>
  <si>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</si>
  <si>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</si>
  <si>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</si>
  <si>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</si>
  <si>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</si>
  <si>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</si>
  <si>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</si>
  <si>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</si>
  <si>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</si>
  <si>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</si>
  <si>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</si>
  <si>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</si>
  <si>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</si>
  <si>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</si>
  <si>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</si>
  <si>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</si>
  <si>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</si>
  <si>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</si>
  <si>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</si>
  <si>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</si>
  <si>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</si>
  <si>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</si>
  <si>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</si>
  <si>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</si>
  <si>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</si>
  <si>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</si>
  <si>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</si>
  <si>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</si>
  <si>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</si>
  <si>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</si>
  <si>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</si>
  <si>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</si>
  <si>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</si>
  <si>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</si>
  <si>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</si>
  <si>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</si>
  <si>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</si>
  <si>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</si>
  <si>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</si>
  <si>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</si>
  <si>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</si>
  <si>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</si>
  <si>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</si>
  <si>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</si>
  <si>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</si>
  <si>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</si>
  <si>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</si>
  <si>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</si>
  <si>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</si>
  <si>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</si>
  <si>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</si>
  <si>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</si>
  <si>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</si>
  <si>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</si>
  <si>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</si>
  <si>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</si>
  <si>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</si>
  <si>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</si>
  <si>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</si>
  <si>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</si>
  <si>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</si>
  <si>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</si>
  <si>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</si>
  <si>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</si>
  <si>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</si>
  <si>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</si>
  <si>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</si>
  <si>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</si>
  <si>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</si>
  <si>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</si>
  <si>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</si>
  <si>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</si>
  <si>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</si>
  <si>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</si>
  <si>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</si>
  <si>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</si>
  <si>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</si>
  <si>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</si>
  <si>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</si>
  <si>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</si>
  <si>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</si>
  <si>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</si>
  <si>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</si>
  <si>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</si>
  <si>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</si>
  <si>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</si>
  <si>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</si>
  <si>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</si>
  <si>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</si>
  <si>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</si>
  <si>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</si>
  <si>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</si>
  <si>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</si>
  <si>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</si>
  <si>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</si>
  <si>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</si>
  <si>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</si>
  <si>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</si>
  <si>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</si>
  <si>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</si>
  <si>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</si>
  <si>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</si>
  <si>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</si>
  <si>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</si>
  <si>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</si>
  <si>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</si>
  <si>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</si>
  <si>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</si>
  <si>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</si>
  <si>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</si>
  <si>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</si>
  <si>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</si>
  <si>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</si>
  <si>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</si>
  <si>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</si>
  <si>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</si>
  <si>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</si>
  <si>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</si>
  <si>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</si>
  <si>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</si>
  <si>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</si>
  <si>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</si>
  <si>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</si>
  <si>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</si>
  <si>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</si>
  <si>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</si>
  <si>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</si>
  <si>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</si>
  <si>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</si>
  <si>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</si>
  <si>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</si>
  <si>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</si>
  <si>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</si>
  <si>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</si>
  <si>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</si>
  <si>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</si>
  <si>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</si>
  <si>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</si>
  <si>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</si>
  <si>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</si>
  <si>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</si>
  <si>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</si>
  <si>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</si>
  <si>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</si>
  <si>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</si>
  <si>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</si>
  <si>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</si>
  <si>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</si>
  <si>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</si>
  <si>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</si>
  <si>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</si>
  <si>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</si>
  <si>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</si>
  <si>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</si>
  <si>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</si>
  <si>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</si>
  <si>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</si>
  <si>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</si>
  <si>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</si>
  <si>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</si>
  <si>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</si>
  <si>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</si>
  <si>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</si>
  <si>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</si>
  <si>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</si>
  <si>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</si>
  <si>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</si>
  <si>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</si>
  <si>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</si>
  <si>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</si>
  <si>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</si>
  <si>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</si>
  <si>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</si>
  <si>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</si>
  <si>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</si>
  <si>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</si>
  <si>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</si>
  <si>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</si>
  <si>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</si>
  <si>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</si>
  <si>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</si>
  <si>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</si>
  <si>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</si>
  <si>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</si>
  <si>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</si>
  <si>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</si>
  <si>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</si>
  <si>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</si>
  <si>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</si>
  <si>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</si>
  <si>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</si>
  <si>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</si>
  <si>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</si>
  <si>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</si>
  <si>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</si>
  <si>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</si>
  <si>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</si>
  <si>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</si>
  <si>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</si>
  <si>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</si>
  <si>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</si>
  <si>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</si>
  <si>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</si>
  <si>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</si>
  <si>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</si>
  <si>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</si>
  <si>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</si>
  <si>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</si>
  <si>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</si>
  <si>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</si>
  <si>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</si>
  <si>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</si>
  <si>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</si>
  <si>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</si>
  <si>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</si>
  <si>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</si>
  <si>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</si>
  <si>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</si>
  <si>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</si>
  <si>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</si>
  <si>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</si>
  <si>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</si>
  <si>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</si>
  <si>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</si>
  <si>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</si>
  <si>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</si>
  <si>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</si>
  <si>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</si>
  <si>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</si>
  <si>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</si>
  <si>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</si>
  <si>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</si>
  <si>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</si>
  <si>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</si>
  <si>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</si>
  <si>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</si>
  <si>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</si>
  <si>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</si>
  <si>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</si>
  <si>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</si>
  <si>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</si>
  <si>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</si>
  <si>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</si>
  <si>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</si>
  <si>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</si>
  <si>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</si>
  <si>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</si>
  <si>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</si>
  <si>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</si>
  <si>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</si>
  <si>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</si>
  <si>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</si>
  <si>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</si>
  <si>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</si>
  <si>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</si>
  <si>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</si>
  <si>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</si>
  <si>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</si>
  <si>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</si>
  <si>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</si>
  <si>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</si>
  <si>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</si>
  <si>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</si>
  <si>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</si>
  <si>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</si>
  <si>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</si>
  <si>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</si>
  <si>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</si>
  <si>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</si>
  <si>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</si>
  <si>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</si>
  <si>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</si>
  <si>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</si>
  <si>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</si>
  <si>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</si>
  <si>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</si>
  <si>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</si>
  <si>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</si>
  <si>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</si>
  <si>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</si>
  <si>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</si>
  <si>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</si>
  <si>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</si>
  <si>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</si>
  <si>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</si>
  <si>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</si>
  <si>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</si>
  <si>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</si>
  <si>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</si>
  <si>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</si>
  <si>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</si>
  <si>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</si>
  <si>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</si>
  <si>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</si>
  <si>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</si>
  <si>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</si>
  <si>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</si>
  <si>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</si>
  <si>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</si>
  <si>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</si>
  <si>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</si>
  <si>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</si>
  <si>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</si>
  <si>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</si>
  <si>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</si>
  <si>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</si>
  <si>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</si>
  <si>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</si>
  <si>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</si>
  <si>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</si>
  <si>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</si>
  <si>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</si>
  <si>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</si>
  <si>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</si>
  <si>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</si>
  <si>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</si>
  <si>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</si>
  <si>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</si>
  <si>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</si>
  <si>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</si>
  <si>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</si>
  <si>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</si>
  <si>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</si>
  <si>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</si>
  <si>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</si>
  <si>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</si>
  <si>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</si>
  <si>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</si>
  <si>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</si>
  <si>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</si>
  <si>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</si>
  <si>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</si>
  <si>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</si>
  <si>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</si>
  <si>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</si>
  <si>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</si>
  <si>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</si>
  <si>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</si>
  <si>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</si>
  <si>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</si>
  <si>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</si>
  <si>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</si>
  <si>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</si>
  <si>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</si>
  <si>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</si>
  <si>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</si>
  <si>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</si>
  <si>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</si>
  <si>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</si>
  <si>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</si>
  <si>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</si>
  <si>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</si>
  <si>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</si>
  <si>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</si>
  <si>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</si>
  <si>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</si>
  <si>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</si>
  <si>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</si>
  <si>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</si>
  <si>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</si>
  <si>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</si>
  <si>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</si>
  <si>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</si>
  <si>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</si>
  <si>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</si>
  <si>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</si>
  <si>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</si>
  <si>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</si>
  <si>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</si>
  <si>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</si>
  <si>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</si>
  <si>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</si>
  <si>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</si>
  <si>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</si>
  <si>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</si>
  <si>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</si>
  <si>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</si>
  <si>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</si>
  <si>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</si>
  <si>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</si>
  <si>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</si>
  <si>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</si>
  <si>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</si>
  <si>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</si>
  <si>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</si>
  <si>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</si>
  <si>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</si>
  <si>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</si>
  <si>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</si>
  <si>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</si>
  <si>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</si>
  <si>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</si>
  <si>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</si>
  <si>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</si>
  <si>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</si>
  <si>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</si>
  <si>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</si>
  <si>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</si>
  <si>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</si>
  <si>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</si>
  <si>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</si>
  <si>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</si>
  <si>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</si>
  <si>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</si>
  <si>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</si>
  <si>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</si>
  <si>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</si>
  <si>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</si>
  <si>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</si>
  <si>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</si>
  <si>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</si>
  <si>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</si>
  <si>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</si>
  <si>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</si>
  <si>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</si>
  <si>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</si>
  <si>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</si>
  <si>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</si>
  <si>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</si>
  <si>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</si>
  <si>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</si>
  <si>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</si>
  <si>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</si>
  <si>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</si>
  <si>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</si>
  <si>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</si>
  <si>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</si>
  <si>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</si>
  <si>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</si>
  <si>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</si>
  <si>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</si>
  <si>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</si>
  <si>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</si>
  <si>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</si>
  <si>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</si>
  <si>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</si>
  <si>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</si>
  <si>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</si>
  <si>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</si>
  <si>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</si>
  <si>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</si>
  <si>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</si>
  <si>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</si>
  <si>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</si>
  <si>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</si>
  <si>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</si>
  <si>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</si>
  <si>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</si>
  <si>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</si>
  <si>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</si>
  <si>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</si>
  <si>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</si>
  <si>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</si>
  <si>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</si>
  <si>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</si>
  <si>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</si>
  <si>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</si>
  <si>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</si>
  <si>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</si>
  <si>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</si>
  <si>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</si>
  <si>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</si>
  <si>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</si>
  <si>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</si>
  <si>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</si>
  <si>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</si>
  <si>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</si>
  <si>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</si>
  <si>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</si>
  <si>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</si>
  <si>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</si>
  <si>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</si>
  <si>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</si>
  <si>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</si>
  <si>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</si>
  <si>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</si>
  <si>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</si>
  <si>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</si>
  <si>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</si>
  <si>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</si>
  <si>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</si>
  <si>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</si>
  <si>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</si>
  <si>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</si>
  <si>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</si>
  <si>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</si>
  <si>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</si>
  <si>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</si>
  <si>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</si>
  <si>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</si>
  <si>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</si>
  <si>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</si>
  <si>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</si>
  <si>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</si>
  <si>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</si>
  <si>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</si>
  <si>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</si>
  <si>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</si>
  <si>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</si>
  <si>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</si>
  <si>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</si>
  <si>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</si>
  <si>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</si>
  <si>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</si>
  <si>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</si>
  <si>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</si>
  <si>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</si>
  <si>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</si>
  <si>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</si>
  <si>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</si>
  <si>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</si>
  <si>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</si>
  <si>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</si>
  <si>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</si>
  <si>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</si>
  <si>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</si>
  <si>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</si>
  <si>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</si>
  <si>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</si>
  <si>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</si>
  <si>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</si>
  <si>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</si>
  <si>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</si>
  <si>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</si>
  <si>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</si>
  <si>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</si>
  <si>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</si>
  <si>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</si>
  <si>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</si>
  <si>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</si>
  <si>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</si>
  <si>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</si>
  <si>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</si>
  <si>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</si>
  <si>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</si>
  <si>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</si>
  <si>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</si>
  <si>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</si>
  <si>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</si>
  <si>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</si>
  <si>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</si>
  <si>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</si>
  <si>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</si>
  <si>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</si>
  <si>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</si>
  <si>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</si>
  <si>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</si>
  <si>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</si>
  <si>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</si>
  <si>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</si>
  <si>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</si>
  <si>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</si>
  <si>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</si>
  <si>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</si>
  <si>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</si>
  <si>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</si>
  <si>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</si>
  <si>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</si>
  <si>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</si>
  <si>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</si>
  <si>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</si>
  <si>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</si>
  <si>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</si>
  <si>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</si>
  <si>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</si>
  <si>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</si>
  <si>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</si>
  <si>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</si>
  <si>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</si>
  <si>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</si>
  <si>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</si>
  <si>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</si>
  <si>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</si>
  <si>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</si>
  <si>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</si>
  <si>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</si>
  <si>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</si>
  <si>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</si>
  <si>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</si>
  <si>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</si>
  <si>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</si>
  <si>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</si>
  <si>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</si>
  <si>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</si>
  <si>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</si>
  <si>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</si>
  <si>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</si>
  <si>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</si>
  <si>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</si>
  <si>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</si>
  <si>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</si>
  <si>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</si>
  <si>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</si>
  <si>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</si>
  <si>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</si>
  <si>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</si>
  <si>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</si>
  <si>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</si>
  <si>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</si>
  <si>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</si>
  <si>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</si>
  <si>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</si>
  <si>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</si>
  <si>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</si>
  <si>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</si>
  <si>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</si>
  <si>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</si>
  <si>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</si>
  <si>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</si>
  <si>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</si>
  <si>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</si>
  <si>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</si>
  <si>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</si>
  <si>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</si>
  <si>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</si>
  <si>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</si>
  <si>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</si>
  <si>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</si>
  <si>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</si>
  <si>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</si>
  <si>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</si>
  <si>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</si>
  <si>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</si>
  <si>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</si>
  <si>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</si>
  <si>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</si>
  <si>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</si>
  <si>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</si>
  <si>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</si>
  <si>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</si>
  <si>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</si>
  <si>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</si>
  <si>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</si>
  <si>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</si>
  <si>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</si>
  <si>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</si>
  <si>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</si>
  <si>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</si>
  <si>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</si>
  <si>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</si>
  <si>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</si>
  <si>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</si>
  <si>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</si>
  <si>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</si>
  <si>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</si>
  <si>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</si>
  <si>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</si>
  <si>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</si>
  <si>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</si>
  <si>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</si>
  <si>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</si>
  <si>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</si>
  <si>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</si>
  <si>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</si>
  <si>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</si>
  <si>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</si>
  <si>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</si>
  <si>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</si>
  <si>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</si>
  <si>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</si>
  <si>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</si>
  <si>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</si>
  <si>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</si>
  <si>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</si>
  <si>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</si>
  <si>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</si>
  <si>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</si>
  <si>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</si>
  <si>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</si>
  <si>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 xml:space="preserve"> PCM-20251001-00002179 </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</si>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</sst>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2">
    <sortCondition ref="H1:H7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1" totalsRowShown="0" headerRowDxfId="157" dataDxfId="156" headerRowBorderDxfId="154" tableBorderDxfId="155" totalsRowBorderDxfId="153">
  <autoFilter ref="A1:CJ3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0" totalsRowShown="0" headerRowDxfId="31" dataDxfId="30" headerRowBorderDxfId="28" tableBorderDxfId="29">
  <autoFilter ref="A1:L2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6" totalsRowShown="0" headerRowDxfId="15" dataDxfId="14" headerRowBorderDxfId="12" tableBorderDxfId="13">
  <autoFilter ref="A1:L3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2"/>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269.12743958333158</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15.50645578703552</v>
      </c>
      <c r="H3" s="90">
        <v>45916.569409722222</v>
      </c>
      <c r="I3" s="73" t="str">
        <f>IFERROR(VLOOKUP(D3,DB!A:F,6,0),"")</f>
        <v>SCECO</v>
      </c>
      <c r="J3" s="73" t="str">
        <f>IFERROR(VLOOKUP(D3,DB!A:G,7,0),"")</f>
        <v>Good</v>
      </c>
      <c r="K3" s="81" t="s">
        <v>38968</v>
      </c>
      <c r="L3" s="79" t="str">
        <f>IFERROR(VLOOKUP(D3,DB!A:I,9,0),"")</f>
        <v>Latis</v>
      </c>
    </row>
    <row r="4" spans="1:12" ht="15" customHeight="1">
      <c r="A4" s="63"/>
      <c r="B4" s="73" t="str">
        <f>IFERROR(VLOOKUP(D4,DB!A:K,11,0),"")</f>
        <v/>
      </c>
      <c r="C4" s="64"/>
      <c r="D4" s="64"/>
      <c r="E4" s="65"/>
      <c r="F4" s="66"/>
      <c r="G4" s="67">
        <f ca="1">IFERROR(NOW()-F4,"")</f>
        <v>45932.075865509258</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45932.075865509258</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45932.075865509258</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45932.075865509258</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45932.075865509258</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45932.075865509258</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45932.075865509258</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45932.075865509258</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45932.075865509258</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45932.075865509258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45932.075865509258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45932.075865509258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45932.075865509258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45932.075865509258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45932.075865509258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45932.075865509258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45932.075865509258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45932.075865509258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45932.075865509258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45932.075865509258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45932.075865509258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45932.075865509258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45932.075865509258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45932.075865509258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45932.075865509258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45932.075865509258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45932.075865509258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45932.075865509258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45932.075865509258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45932.075865509258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45932.075865509258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45932.075865509258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45932.075865509258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45932.075865509258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45932.075865509258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45932.075865509258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45932.075865509258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45932.075865509258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45932.075865509258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45932.075865509258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45932.075865509258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45932.075865509258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45932.075865509258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45932.075865509258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45932.075865509258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45932.075865509258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45932.075865509258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45932.075865509258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45932.075865509258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45932.075865509258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45932.075865509258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45932.075865509258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45932.075865509258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45932.075865509258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45932.075865509258</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45932.075865509258</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45932.075865509258</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45932.075865509258</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45932.075865509258</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45932.075865509258</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45932.075865509258</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45932.075865509258</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45932.075865509258</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45932.075865509258</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45932.075865509258</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45932.075865509258</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45932.075865509258</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45932.075865509258</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45932.075865509258</v>
      </c>
      <c r="H72" s="68"/>
      <c r="I72" s="73" t="str">
        <f>IFERROR(VLOOKUP(D72,DB!A:F,6,0),"")</f>
        <v/>
      </c>
      <c r="J72" s="73" t="str">
        <f>IFERROR(VLOOKUP(D72,DB!A:G,7,0),"")</f>
        <v/>
      </c>
      <c r="K72" s="69"/>
      <c r="L72" s="70" t="str">
        <f>IFERROR(VLOOKUP(D72,DB!A:I,9,0),"")</f>
        <v/>
      </c>
    </row>
  </sheetData>
  <customSheetViews>
    <customSheetView guid="{F6042A99-DD27-4453-835D-0834D95730CC}" filter="1" showAutoFilter="1">
      <pageMargins left="0" right="0" top="0" bottom="0" header="0" footer="0"/>
      <autoFilter ref="B1:M1" xr:uid="{AD01CF21-39BD-44FD-B000-6E1DF8BFC8FF}"/>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1"/>
  <sheetViews>
    <sheetView workbookViewId="0">
      <selection activeCell="K7" sqref="K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240.42408310184692</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125.34878217592632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107.07602754629625</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39054</v>
      </c>
      <c r="B6" s="75" t="str">
        <f>IFERROR(VLOOKUP(D6,DB!A:K,11,0),"")</f>
        <v>R2</v>
      </c>
      <c r="C6" s="75">
        <v>1</v>
      </c>
      <c r="D6" s="75" t="s">
        <v>20490</v>
      </c>
      <c r="E6" s="100" t="s">
        <v>38964</v>
      </c>
      <c r="F6" s="88">
        <v>45923.22556712963</v>
      </c>
      <c r="G6" s="89">
        <f ca="1">IFERROR(NOW()-F6,"-")</f>
        <v>8.8502983796279295</v>
      </c>
      <c r="H6" s="88">
        <v>45923.145011574074</v>
      </c>
      <c r="I6" s="75" t="str">
        <f>IFERROR(VLOOKUP(D6,DB!A:F,6,0),"")</f>
        <v>SCECO</v>
      </c>
      <c r="J6" s="75" t="str">
        <f>IFERROR(VLOOKUP(D6,DB!A:G,7,0),"")</f>
        <v>In progress</v>
      </c>
      <c r="K6" s="101" t="s">
        <v>39055</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c r="B7" s="18" t="str">
        <f>IFERROR(VLOOKUP(D7,DB!A:K,11,0),"")</f>
        <v/>
      </c>
      <c r="C7" s="18"/>
      <c r="D7" s="18"/>
      <c r="E7" s="131"/>
      <c r="F7" s="132"/>
      <c r="G7" s="133">
        <f ca="1">IFERROR(NOW()-F7,"-")</f>
        <v>45932.075865509258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45932.075865509258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45932.075865509258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45932.075865509258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45932.075865509258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45932.075865509258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45932.075865509258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45932.075865509258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45932.075865509258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45932.075865509258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45932.075865509258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45932.075865509258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45932.075865509258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45932.075865509258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45932.075865509258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45932.075865509258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45932.075865509258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45932.075865509258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45932.075865509258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45932.075865509258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45932.075865509258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45932.075865509258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45932.075865509258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45932.075865509258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45932.075865509258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45932.075865509258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45932.075865509258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45932.075865509258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45932.075865509258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45932.075865509258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45932.075865509258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45932.075865509258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45932.075865509258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45932.075865509258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45932.075865509258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45932.075865509258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45932.075865509258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45932.075865509258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45932.075865509258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45932.075865509258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45932.075865509258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45932.075865509258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45932.075865509258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45932.075865509258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45932.075865509258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45932.075865509258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45932.075865509258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45932.075865509258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45932.075865509258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45932.075865509258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45932.075865509258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45932.075865509258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45932.075865509258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45932.075865509258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45932.075865509258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45932.075865509258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45932.075865509258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45932.075865509258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45932.075865509258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45932.075865509258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45932.075865509258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45932.075865509258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45932.075865509258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45932.075865509258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45932.075865509258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45932.075865509258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45932.075865509258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45932.075865509258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45932.075865509258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45932.075865509258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45932.075865509258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45932.075865509258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45932.075865509258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45932.075865509258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45932.075865509258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45932.075865509258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45932.075865509258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45932.075865509258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45932.075865509258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45932.075865509258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45932.075865509258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45932.075865509258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45932.075865509258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45932.075865509258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45932.075865509258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45932.075865509258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45932.075865509258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45932.075865509258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45932.075865509258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45932.075865509258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45932.075865509258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45932.075865509258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45932.075865509258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45932.075865509258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45932.075865509258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45932.075865509258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45932.075865509258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45932.075865509258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45932.075865509258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45932.075865509258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45932.075865509258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45932.075865509258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45932.075865509258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45932.075865509258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45932.075865509258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45932.075865509258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45932.075865509258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45932.075865509258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45932.075865509258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45932.075865509258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45932.075865509258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45932.075865509258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45932.075865509258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45932.075865509258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45932.075865509258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45932.075865509258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45932.075865509258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45932.075865509258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45932.075865509258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45932.075865509258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45932.075865509258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45932.075865509258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45932.075865509258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45932.075865509258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45932.075865509258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45932.075865509258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45932.075865509258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45932.075865509258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45932.075865509258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45932.075865509258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45932.075865509258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45932.075865509258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45932.075865509258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45932.075865509258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45932.075865509258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45932.075865509258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45932.075865509258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45932.075865509258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45932.075865509258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45932.075865509258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45932.075865509258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45932.075865509258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45932.075865509258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45932.075865509258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45932.075865509258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45932.075865509258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45932.075865509258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45932.075865509258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45932.075865509258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45932.075865509258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45932.075865509258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45932.075865509258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45932.075865509258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45932.075865509258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45932.075865509258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45932.075865509258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45932.075865509258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45932.075865509258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45932.075865509258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45932.075865509258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45932.075865509258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45932.075865509258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45932.075865509258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45932.075865509258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45932.075865509258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45932.075865509258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45932.075865509258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45932.075865509258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45932.075865509258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45932.075865509258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45932.075865509258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45932.075865509258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45932.075865509258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45932.075865509258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45932.075865509258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45932.075865509258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45932.075865509258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45932.075865509258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45932.075865509258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45932.075865509258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45932.075865509258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45932.075865509258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45932.075865509258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45932.075865509258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45932.075865509258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45932.075865509258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45932.075865509258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45932.075865509258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45932.075865509258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45932.075865509258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45932.075865509258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45932.075865509258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45932.075865509258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45932.075865509258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45932.075865509258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45932.075865509258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45932.075865509258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45932.075865509258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45932.075865509258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45932.075865509258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45932.075865509258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45932.075865509258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45932.075865509258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45932.075865509258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45932.075865509258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45932.075865509258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45932.075865509258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45932.075865509258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45932.075865509258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45932.075865509258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45932.075865509258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45932.075865509258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45932.075865509258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45932.075865509258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45932.075865509258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45932.075865509258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45932.075865509258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45932.075865509258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45932.075865509258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45932.075865509258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45932.075865509258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45932.075865509258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45932.075865509258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45932.075865509258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45932.075865509258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45932.075865509258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45932.075865509258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45932.075865509258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45932.075865509258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45932.075865509258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45932.075865509258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45932.075865509258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45932.075865509258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45932.075865509258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45932.075865509258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45932.075865509258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45932.075865509258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45932.075865509258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45932.075865509258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45932.075865509258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45932.075865509258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45932.075865509258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45932.075865509258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45932.075865509258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45932.075865509258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45932.075865509258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45932.075865509258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45932.075865509258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45932.075865509258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45932.075865509258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45932.075865509258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45932.075865509258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45932.075865509258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45932.075865509258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45932.075865509258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45932.075865509258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45932.075865509258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45932.075865509258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45932.075865509258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45932.075865509258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45932.075865509258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45932.075865509258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45932.075865509258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45932.075865509258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45932.075865509258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45932.075865509258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45932.075865509258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45932.075865509258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45932.075865509258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45932.075865509258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45932.075865509258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45932.075865509258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45932.075865509258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45932.075865509258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45932.075865509258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45932.075865509258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45932.075865509258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45932.075865509258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45932.075865509258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45932.075865509258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45932.075865509258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45932.075865509258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45932.075865509258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45932.075865509258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45932.075865509258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45932.075865509258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45932.075865509258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45932.075865509258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45932.075865509258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45932.075865509258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45932.075865509258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45932.075865509258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45932.075865509258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45932.075865509258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45932.075865509258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45932.075865509258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45932.075865509258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45932.075865509258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45932.075865509258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45932.075865509258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45932.075865509258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45932.075865509258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45932.075865509258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45932.075865509258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45932.075865509258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45932.075865509258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45932.075865509258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45932.075865509258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45932.075865509258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45932.075865509258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45932.075865509258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45932.075865509258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45932.075865509258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45932.075865509258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45932.075865509258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45932.075865509258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45932.075865509258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45932.075865509258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45932.075865509258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45932.075865509258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45932.075865509258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45932.075865509258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45932.075865509258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45932.075865509258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45932.075865509258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45932.075865509258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45932.075865509258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45932.075865509258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45932.075865509258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45932.075865509258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45932.075865509258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45932.075865509258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45932.075865509258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45932.075865509258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45932.075865509258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45932.075865509258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45932.075865509258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45932.075865509258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45932.075865509258</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45932.075865509258</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45932.075865509258</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45932.075865509258</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45932.075865509258</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45932.075865509258</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45932.075865509258</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45932.075865509258</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45932.075865509258</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45932.075865509258</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45932.075865509258</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45932.075865509258</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45932.075865509258</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45932.075865509258</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45932.075865509258</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45932.075865509258</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45932.075865509258</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sheetData>
  <dataValidations count="2">
    <dataValidation allowBlank="1" showInputMessage="1" showErrorMessage="1" sqref="E1" xr:uid="{4D935161-CDD3-4592-B877-3FB59C99E142}"/>
    <dataValidation type="list" allowBlank="1" showInputMessage="1" showErrorMessage="1" sqref="E3:E3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45932.075865509258</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45932.075865509258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45932.075865509258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45932.075865509258</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45932.075865509258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45932.075865509258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45932.075865509258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45932.075865509258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45932.075865509258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45932.075865509258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45932.075865509258</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45932.075865509258</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45932.075865509258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45932.075865509258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45932.075865509258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45932.075865509258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45932.075865509258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45932.075865509258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45932.075865509258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45932.075865509258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45932.075865509258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45932.075865509258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45932.075865509258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45932.075865509258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45932.075865509258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45932.075865509258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45932.075865509258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45932.075865509258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45932.075865509258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45932.075865509258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45932.075865509258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45932.075865509258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45932.075865509258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45932.075865509258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45932.075865509258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45932.075865509258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45932.075865509258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45932.075865509258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45932.075865509258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45932.075865509258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45932.075865509258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45932.075865509258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45932.075865509258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45932.075865509258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45932.075865509258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45932.075865509258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45932.075865509258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45932.075865509258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45932.075865509258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45932.075865509258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45932.075865509258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45932.075865509258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45932.075865509258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45932.075865509258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45932.075865509258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45932.075865509258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45932.075865509258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45932.075865509258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45932.075865509258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45932.075865509258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45932.075865509258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45932.075865509258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45932.075865509258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45932.075865509258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45932.075865509258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45932.075865509258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45932.075865509258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45932.075865509258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45932.075865509258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45932.075865509258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45932.075865509258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45932.075865509258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45932.075865509258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45932.075865509258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45932.075865509258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45932.075865509258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45932.075865509258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45932.075865509258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45932.075865509258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45932.075865509258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45932.075865509258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45932.075865509258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45932.075865509258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45932.075865509258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45932.075865509258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45932.075865509258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45932.075865509258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45932.075865509258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45932.075865509258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45932.075865509258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45932.075865509258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45932.075865509258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45932.075865509258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45932.075865509258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45932.075865509258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45932.075865509258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45932.075865509258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45932.075865509258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45932.075865509258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45932.075865509258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45932.075865509258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45932.075865509258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45932.075865509258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45932.075865509258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45932.075865509258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45932.075865509258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45932.075865509258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45932.075865509258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45932.075865509258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45932.075865509258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45932.075865509258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45932.075865509258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45932.075865509258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45932.075865509258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45932.075865509258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45932.075865509258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45932.075865509258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45932.075865509258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45932.075865509258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45932.075865509258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45932.075865509258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45932.075865509258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45932.075865509258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45932.075865509258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45932.075865509258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45932.075865509258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45932.075865509258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45932.075865509258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45932.075865509258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45932.075865509258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45932.075865509258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45932.075865509258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45932.075865509258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45932.075865509258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45932.075865509258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45932.075865509258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45932.075865509258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45932.075865509258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45932.075865509258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45932.075865509258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45932.075865509258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45932.075865509258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45932.075865509258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45932.075865509258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45932.075865509258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45932.075865509258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45932.075865509258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45932.075865509258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45932.075865509258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45932.075865509258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45932.075865509258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45932.075865509258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45932.075865509258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45932.075865509258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45932.075865509258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45932.075865509258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45932.075865509258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45932.075865509258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45932.075865509258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45932.075865509258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45932.075865509258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45932.075865509258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45932.075865509258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45932.075865509258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45932.075865509258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45932.075865509258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45932.075865509258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45932.075865509258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45932.075865509258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45932.075865509258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45932.075865509258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45932.075865509258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45932.075865509258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45932.075865509258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45932.075865509258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45932.075865509258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45932.075865509258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45932.075865509258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45932.075865509258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45932.075865509258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45932.075865509258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45932.075865509258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45932.075865509258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45932.075865509258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45932.075865509258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45932.075865509258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45932.075865509258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45932.075865509258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45932.075865509258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45932.075865509258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45932.075865509258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45932.075865509258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45932.075865509258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45932.075865509258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45932.075865509258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45932.075865509258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45932.075865509258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45932.075865509258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45932.075865509258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45932.075865509258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45932.075865509258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45932.075865509258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45932.075865509258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45932.075865509258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45932.075865509258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45932.075865509258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45932.075865509258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45932.075865509258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45932.075865509258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45932.075865509258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45932.075865509258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45932.075865509258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45932.075865509258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45932.075865509258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45932.075865509258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45932.075865509258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45932.075865509258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45932.075865509258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45932.075865509258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45932.075865509258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45932.075865509258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45932.075865509258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45932.075865509258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45932.075865509258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45932.075865509258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45932.075865509258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45932.075865509258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45932.075865509258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45932.075865509258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45932.075865509258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45932.075865509258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45932.075865509258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45932.075865509258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45932.075865509258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45932.075865509258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45932.075865509258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45932.075865509258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45932.075865509258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45932.075865509258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45932.075865509258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45932.075865509258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45932.075865509258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45932.075865509258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45932.075865509258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45932.075865509258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45932.075865509258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45932.075865509258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45932.075865509258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45932.075865509258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45932.075865509258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45932.075865509258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45932.075865509258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45932.075865509258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45932.075865509258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45932.075865509258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45932.075865509258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45932.075865509258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45932.075865509258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45932.075865509258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45932.075865509258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45932.075865509258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45932.075865509258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45932.075865509258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45932.075865509258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45932.075865509258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45932.075865509258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45932.075865509258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45932.075865509258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45932.075865509258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45932.075865509258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45932.075865509258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45932.075865509258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45932.075865509258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45932.075865509258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45932.075865509258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45932.075865509258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45932.075865509258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45932.075865509258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45932.075865509258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45932.075865509258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45932.075865509258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45932.075865509258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45932.075865509258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45932.075865509258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45932.075865509258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45932.075865509258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45932.075865509258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45932.075865509258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45932.075865509258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45932.075865509258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45932.075865509258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45932.075865509258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45932.075865509258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45932.075865509258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45932.075865509258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45932.075865509258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45932.075865509258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45932.075865509258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45932.075865509258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45932.075865509258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45932.075865509258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45932.075865509258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45932.075865509258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45932.075865509258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45932.075865509258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45932.075865509258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45932.075865509258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45932.075865509258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45932.075865509258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45932.075865509258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45932.075865509258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45932.075865509258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45932.075865509258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45932.075865509258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45932.075865509258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45932.075865509258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45932.075865509258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45932.075865509258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45932.075865509258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45932.075865509258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45932.075865509258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45932.075865509258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45932.075865509258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45932.075865509258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45932.075865509258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45932.075865509258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45932.075865509258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45932.075865509258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45932.075865509258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45932.075865509258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45932.075865509258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45932.075865509258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45932.075865509258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45932.075865509258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45932.075865509258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45932.075865509258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45932.075865509258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45932.075865509258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45932.075865509258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45932.075865509258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45932.075865509258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45932.075865509258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45932.075865509258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45932.075865509258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45932.075865509258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45932.075865509258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45932.075865509258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45932.075865509258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45932.075865509258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45932.075865509258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45932.075865509258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45932.075865509258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45932.075865509258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45932.075865509258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45932.075865509258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45932.075865509258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45932.075865509258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45932.075865509258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45932.075865509258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45932.075865509258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45932.075865509258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45932.075865509258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45932.075865509258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45932.075865509258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45932.075865509258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45932.075865509258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45932.075865509258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45932.075865509258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45932.075865509258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45932.075865509258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45932.075865509258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45932.075865509258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45932.075865509258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45932.075865509258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45932.075865509258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45932.075865509258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45932.075865509258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45932.075865509258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45932.075865509258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45932.075865509258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45932.075865509258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45932.075865509258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45932.075865509258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45932.075865509258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45932.075865509258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45932.075865509258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45932.075865509258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45932.075865509258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45932.075865509258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45932.075865509258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45932.075865509258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45932.075865509258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45932.075865509258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45932.075865509258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45932.075865509258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45932.075865509258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45932.075865509258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45932.075865509258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45932.075865509258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45932.075865509258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45932.075865509258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45932.075865509258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45932.075865509258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45932.075865509258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45932.075865509258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45932.075865509258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45932.075865509258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45932.075865509258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45932.075865509258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45932.075865509258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45932.075865509258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45932.075865509258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45932.075865509258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45932.075865509258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45932.075865509258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45932.075865509258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45932.075865509258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45932.075865509258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45932.075865509258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45932.075865509258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45932.075865509258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45932.075865509258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45932.075865509258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45932.075865509258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45932.075865509258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45932.075865509258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45932.075865509258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45932.075865509258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45932.075865509258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45932.075865509258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45932.075865509258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45932.075865509258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45932.075865509258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45932.075865509258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45932.075865509258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45932.075865509258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45932.075865509258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45932.075865509258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45932.075865509258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45932.075865509258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45932.075865509258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45932.075865509258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45932.075865509258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45932.075865509258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45932.075865509258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45932.075865509258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45932.075865509258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45932.075865509258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45932.075865509258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45932.075865509258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45932.075865509258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45932.075865509258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45932.075865509258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45932.075865509258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45932.075865509258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45932.075865509258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45932.075865509258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45932.075865509258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45932.075865509258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45932.075865509258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45932.075865509258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45932.075865509258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45932.075865509258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45932.075865509258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45932.075865509258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45932.075865509258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45932.075865509258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45932.075865509258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45932.075865509258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45932.075865509258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45932.075865509258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45932.075865509258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45932.075865509258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45932.075865509258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45932.075865509258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45932.075865509258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45932.075865509258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45932.075865509258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45932.075865509258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45932.075865509258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45932.075865509258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45932.075865509258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45932.075865509258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45932.075865509258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45932.075865509258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45932.075865509258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45932.075865509258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45932.075865509258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45932.075865509258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45932.075865509258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45932.075865509258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45932.075865509258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45932.075865509258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45932.075865509258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45932.075865509258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45932.075865509258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45932.075865509258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45932.075865509258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45932.075865509258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45932.075865509258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45932.075865509258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45932.075865509258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45932.075865509258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45932.075865509258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45932.075865509258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45932.075865509258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45932.075865509258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45932.075865509258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45932.075865509258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45932.075865509258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45932.075865509258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45932.075865509258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45932.075865509258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45932.075865509258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45932.075865509258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45932.075865509258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45932.075865509258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45932.075865509258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45932.075865509258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45932.075865509258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45932.075865509258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45932.075865509258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45932.075865509258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45932.075865509258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45932.075865509258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45932.075865509258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45932.075865509258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45932.075865509258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45932.075865509258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45932.075865509258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45932.075865509258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45932.075865509258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45932.075865509258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45932.075865509258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45932.075865509258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45932.075865509258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45932.075865509258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45932.075865509258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45932.075865509258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45932.075865509258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45932.075865509258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45932.075865509258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45932.075865509258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45932.075865509258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45932.075865509258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45932.075865509258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45932.075865509258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45932.075865509258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45932.075865509258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45932.075865509258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45932.075865509258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45932.075865509258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45932.075865509258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45932.075865509258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45932.075865509258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45932.075865509258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45932.075865509258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45932.075865509258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45932.075865509258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45932.075865509258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45932.075865509258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45932.075865509258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45932.075865509258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45932.075865509258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45932.075865509258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45932.075865509258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45932.075865509258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45932.075865509258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45932.075865509258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45932.075865509258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45932.075865509258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45932.075865509258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45932.075865509258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45932.075865509258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45932.075865509258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45932.075865509258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45932.075865509258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45932.075865509258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45932.075865509258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45932.075865509258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45932.075865509258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45932.075865509258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45932.075865509258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45932.075865509258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45932.075865509258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45932.075865509258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45932.075865509258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45932.075865509258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45932.075865509258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45932.075865509258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45932.075865509258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45932.075865509258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45932.075865509258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45932.075865509258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45932.075865509258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45932.075865509258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45932.075865509258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45932.075865509258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45932.075865509258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45932.075865509258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45932.075865509258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45932.075865509258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45932.075865509258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45932.075865509258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45932.075865509258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45932.075865509258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45932.075865509258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45932.075865509258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45932.075865509258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45932.075865509258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45932.075865509258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45932.075865509258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45932.075865509258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45932.075865509258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45932.075865509258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45932.075865509258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45932.075865509258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45932.075865509258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45932.075865509258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45932.075865509258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45932.075865509258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45932.075865509258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45932.075865509258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45932.075865509258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45932.075865509258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45932.075865509258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45932.075865509258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45932.075865509258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45932.075865509258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45932.075865509258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45932.075865509258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45932.075865509258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45932.075865509258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45932.075865509258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45932.075865509258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45932.075865509258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45932.075865509258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45932.075865509258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45932.075865509258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45932.075865509258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45932.075865509258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45932.075865509258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45932.075865509258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45932.075865509258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45932.075865509258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45932.075865509258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45932.075865509258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45932.075865509258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45932.075865509258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45932.075865509258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45932.075865509258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45932.075865509258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45932.075865509258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45932.075865509258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45932.075865509258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45932.075865509258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45932.075865509258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45932.075865509258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45932.075865509258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45932.075865509258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45932.075865509258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45932.075865509258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45932.075865509258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45932.075865509258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45932.075865509258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45932.075865509258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45932.075865509258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45932.075865509258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45932.075865509258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45932.075865509258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45932.075865509258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45932.075865509258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45932.075865509258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45932.075865509258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45932.075865509258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45932.075865509258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45932.075865509258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45932.075865509258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45932.075865509258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45932.075865509258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45932.075865509258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45932.075865509258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45932.075865509258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45932.075865509258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45932.075865509258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45932.075865509258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45932.075865509258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45932.075865509258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45932.075865509258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45932.075865509258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45932.075865509258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45932.075865509258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45932.075865509258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45932.075865509258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45932.075865509258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45932.075865509258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45932.075865509258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45932.075865509258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45932.075865509258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45932.075865509258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45932.075865509258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45932.075865509258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45932.075865509258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45932.075865509258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45932.075865509258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45932.075865509258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45932.075865509258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45932.075865509258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45932.075865509258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45932.075865509258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45932.075865509258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45932.075865509258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45932.075865509258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45932.075865509258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45932.075865509258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45932.075865509258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45932.075865509258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45932.075865509258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45932.075865509258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45932.075865509258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45932.075865509258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45932.075865509258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45932.075865509258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45932.075865509258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45932.075865509258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45932.075865509258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45932.075865509258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45932.075865509258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45932.075865509258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45932.075865509258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45932.075865509258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45932.075865509258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45932.075865509258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45932.075865509258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45932.075865509258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45932.075865509258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45932.075865509258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45932.075865509258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45932.075865509258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45932.075865509258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45932.075865509258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45932.075865509258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45932.075865509258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45932.075865509258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45932.075865509258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45932.075865509258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45932.075865509258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45932.075865509258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45932.075865509258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45932.075865509258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45932.075865509258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45932.075865509258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45932.075865509258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45932.075865509258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45932.075865509258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45932.075865509258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45932.075865509258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45932.075865509258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45932.075865509258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45932.075865509258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45932.075865509258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45932.075865509258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45932.075865509258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45932.075865509258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45932.075865509258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45932.075865509258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45932.075865509258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45932.075865509258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45932.075865509258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45932.075865509258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45932.075865509258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45932.075865509258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45932.075865509258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45932.075865509258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45932.075865509258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45932.075865509258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45932.075865509258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45932.075865509258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45932.075865509258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45932.075865509258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45932.075865509258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45932.075865509258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45932.075865509258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45932.075865509258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45932.075865509258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45932.075865509258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45932.075865509258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45932.075865509258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45932.075865509258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45932.075865509258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45932.075865509258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45932.075865509258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45932.075865509258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45932.075865509258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45932.075865509258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45932.075865509258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45932.075865509258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45932.075865509258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45932.075865509258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45932.075865509258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45932.075865509258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45932.075865509258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45932.075865509258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45932.075865509258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45932.075865509258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45932.075865509258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45932.075865509258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45932.075865509258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45932.075865509258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45932.075865509258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45932.075865509258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45932.075865509258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45932.075865509258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45932.075865509258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45932.075865509258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45932.075865509258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45932.075865509258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45932.075865509258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45932.075865509258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45932.075865509258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45932.075865509258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45932.075865509258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45932.075865509258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45932.075865509258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45932.075865509258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45932.075865509258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45932.075865509258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45932.075865509258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45932.075865509258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45932.075865509258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45932.075865509258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45932.075865509258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45932.075865509258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45932.075865509258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45932.075865509258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45932.075865509258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45932.075865509258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45932.075865509258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45932.075865509258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45932.075865509258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45932.075865509258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45932.075865509258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45932.075865509258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45932.075865509258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45932.075865509258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45932.075865509258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45932.075865509258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45932.075865509258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45932.075865509258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45932.075865509258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45932.075865509258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45932.075865509258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45932.075865509258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45932.075865509258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45932.075865509258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45932.075865509258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45932.075865509258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45932.075865509258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45932.075865509258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45932.075865509258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45932.075865509258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45932.075865509258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45932.075865509258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45932.075865509258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45932.075865509258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45932.075865509258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45932.075865509258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45932.075865509258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45932.075865509258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45932.075865509258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45932.075865509258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45932.075865509258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45932.075865509258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45932.075865509258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45932.075865509258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45932.075865509258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45932.075865509258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45932.075865509258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45932.075865509258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45932.075865509258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45932.075865509258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45932.075865509258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45932.075865509258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45932.075865509258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45932.075865509258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45932.075865509258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45932.075865509258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45932.075865509258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45932.075865509258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45932.075865509258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45932.075865509258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45932.075865509258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45932.075865509258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45932.075865509258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45932.075865509258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45932.075865509258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45932.075865509258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45932.075865509258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45932.075865509258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45932.075865509258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45932.075865509258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45932.075865509258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45932.075865509258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45932.075865509258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45932.075865509258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45932.075865509258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45932.075865509258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45932.075865509258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45932.075865509258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45932.075865509258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45932.075865509258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45932.075865509258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45932.075865509258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45932.075865509258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45932.075865509258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45932.075865509258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45932.075865509258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45932.075865509258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45932.075865509258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45932.075865509258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45932.075865509258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45932.075865509258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45932.075865509258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45932.075865509258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45932.075865509258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45932.075865509258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45932.075865509258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45932.075865509258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45932.075865509258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45932.075865509258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45932.075865509258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45932.075865509258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45932.075865509258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45932.075865509258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45932.075865509258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45932.075865509258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45932.075865509258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45932.075865509258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45932.075865509258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45932.075865509258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45932.075865509258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45932.075865509258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45932.075865509258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45932.075865509258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45932.075865509258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45932.075865509258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45932.075865509258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45932.075865509258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45932.075865509258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45932.075865509258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45932.075865509258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45932.075865509258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45932.075865509258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45932.075865509258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45932.075865509258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45932.075865509258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45932.075865509258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45932.075865509258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45932.075865509258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45932.075865509258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45932.075865509258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45932.075865509258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45932.075865509258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45932.075865509258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45932.075865509258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45932.075865509258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45932.075865509258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45932.075865509258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45932.075865509258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45932.075865509258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45932.075865509258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45932.075865509258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45932.075865509258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45932.075865509258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45932.075865509258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45932.075865509258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45932.075865509258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45932.075865509258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45932.075865509258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45932.075865509258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45932.075865509258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45932.075865509258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45932.075865509258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45932.075865509258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45932.075865509258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45932.075865509258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45932.075865509258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45932.075865509258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45932.075865509258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45932.075865509258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45932.075865509258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45932.075865509258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45932.075865509258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45932.075865509258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45932.075865509258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45932.075865509258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45932.075865509258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45932.075865509258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45932.075865509258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45932.075865509258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45932.075865509258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45932.075865509258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45932.075865509258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45932.075865509258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45932.075865509258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45932.075865509258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45932.075865509258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45932.075865509258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45932.075865509258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45932.075865509258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45932.075865509258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45932.075865509258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45932.075865509258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45932.075865509258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45932.075865509258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45932.075865509258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45932.075865509258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45932.075865509258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45932.075865509258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45932.075865509258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45932.075865509258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45932.075865509258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45932.075865509258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45932.075865509258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45932.075865509258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45932.075865509258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45932.075865509258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45932.075865509258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45932.075865509258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45932.075865509258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45932.075865509258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45932.075865509258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45932.075865509258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45932.075865509258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45932.075865509258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45932.075865509258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45932.075865509258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45932.075865509258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45932.075865509258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45932.075865509258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45932.075865509258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45932.075865509258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45932.075865509258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45932.075865509258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45932.075865509258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45932.075865509258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45932.075865509258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45932.075865509258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45932.075865509258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45932.075865509258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45932.075865509258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45932.075865509258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45932.075865509258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45932.075865509258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45932.075865509258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45932.075865509258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45932.075865509258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45932.075865509258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45932.075865509258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45932.075865509258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45932.075865509258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45932.075865509258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45932.075865509258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45932.075865509258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45932.075865509258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45932.075865509258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45932.075865509258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45932.075865509258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45932.075865509258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45932.075865509258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45932.075865509258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45932.075865509258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45932.075865509258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45932.075865509258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45932.075865509258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45932.075865509258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45932.075865509258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45932.075865509258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45932.075865509258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45932.075865509258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45932.075865509258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45932.075865509258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45932.075865509258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45932.075865509258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45932.075865509258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45932.075865509258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45932.075865509258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45932.075865509258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45932.075865509258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45932.075865509258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45932.075865509258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45932.075865509258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45932.075865509258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45932.075865509258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45932.075865509258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45932.075865509258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45932.075865509258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45932.075865509258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45932.075865509258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45932.075865509258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45932.075865509258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45932.075865509258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45932.075865509258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45932.075865509258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45932.075865509258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45932.075865509258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45932.075865509258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45932.075865509258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45932.075865509258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45932.075865509258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45932.075865509258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45932.075865509258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45932.075865509258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45932.075865509258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45932.075865509258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45932.075865509258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45932.075865509258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45932.075865509258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45932.075865509258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45932.075865509258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45932.075865509258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45932.075865509258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45932.075865509258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45932.075865509258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45932.075865509258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45932.075865509258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45932.075865509258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45932.075865509258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45932.075865509258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45932.075865509258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45932.075865509258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45932.075865509258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45932.075865509258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45932.075865509258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45932.075865509258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45932.075865509258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45932.075865509258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45932.075865509258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45932.075865509258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45932.075865509258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45932.075865509258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45932.075865509258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45932.075865509258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45932.075865509258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45932.075865509258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45932.075865509258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45932.075865509258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45932.075865509258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45932.075865509258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45932.075865509258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45932.075865509258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45932.075865509258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45932.075865509258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45932.075865509258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45932.075865509258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45932.075865509258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45932.075865509258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45932.075865509258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45932.075865509258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45932.075865509258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45932.075865509258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45932.075865509258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45932.075865509258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45932.075865509258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45932.075865509258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45932.075865509258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45932.075865509258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45932.075865509258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45932.075865509258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45932.075865509258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45932.075865509258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45932.075865509258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45932.075865509258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45932.075865509258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45932.075865509258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45932.075865509258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45932.075865509258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45932.075865509258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45932.075865509258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45932.075865509258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45932.075865509258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45932.075865509258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45932.075865509258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45932.075865509258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45932.075865509258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45932.075865509258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45932.075865509258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45932.075865509258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45932.075865509258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45932.075865509258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45932.075865509258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45932.075865509258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45932.075865509258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45932.075865509258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45932.075865509258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45932.075865509258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45932.075865509258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45932.075865509258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45932.075865509258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45932.075865509258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45932.075865509258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45932.075865509258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45932.075865509258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45932.075865509258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45932.075865509258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45932.075865509258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45932.075865509258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45932.075865509258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45932.075865509258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45932.075865509258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45932.075865509258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45932.075865509258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45932.075865509258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45932.075865509258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45932.075865509258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45932.075865509258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45932.075865509258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45932.075865509258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45932.075865509258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45932.075865509258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45932.075865509258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45932.075865509258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45932.075865509258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45932.075865509258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45932.075865509258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45932.075865509258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45932.075865509258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45932.075865509258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45932.075865509258</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45932.075865509258</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45932.075865509258</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45932.075865509258</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tabSelected="1" workbookViewId="0">
      <selection activeCell="D6" sqref="D6"/>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228.59514791666152</v>
      </c>
      <c r="H2" s="113">
        <v>45703.474768518521</v>
      </c>
      <c r="I2" s="110" t="str">
        <f>IFERROR(VLOOKUP(D2,DB!A:F,6,0),"")</f>
        <v>SCECO</v>
      </c>
      <c r="J2" s="110" t="str">
        <f>IFERROR(VLOOKUP(D2,DB!A:G,7,0),"")</f>
        <v>Dead</v>
      </c>
      <c r="K2" s="115" t="s">
        <v>39057</v>
      </c>
      <c r="L2" s="107" t="str">
        <f>IFERROR(VLOOKUP(D2,DB!A:I,9,0),"")</f>
        <v>Latis</v>
      </c>
    </row>
    <row r="3" spans="1:16" ht="15" customHeight="1">
      <c r="A3" s="110" t="s">
        <v>39058</v>
      </c>
      <c r="B3" s="110" t="str">
        <f>IFERROR(VLOOKUP(D3,DB!A:K,11,0),"")</f>
        <v>R4</v>
      </c>
      <c r="C3" s="111">
        <v>2</v>
      </c>
      <c r="D3" s="107" t="s">
        <v>39059</v>
      </c>
      <c r="E3" s="112" t="s">
        <v>38964</v>
      </c>
      <c r="F3" s="113">
        <v>45930.890277777777</v>
      </c>
      <c r="G3" s="114">
        <f ca="1">IFERROR(NOW()-F3,"")</f>
        <v>1.1855877314810641</v>
      </c>
      <c r="H3" s="113">
        <v>45930.847372685188</v>
      </c>
      <c r="I3" s="110" t="str">
        <f>IFERROR(VLOOKUP(D3,DB!A:F,6,0),"")</f>
        <v>SCECO</v>
      </c>
      <c r="J3" s="110" t="str">
        <f>IFERROR(VLOOKUP(D3,DB!A:G,7,0),"")</f>
        <v>In progress</v>
      </c>
      <c r="K3" s="115" t="s">
        <v>39060</v>
      </c>
      <c r="L3" s="107" t="str">
        <f>IFERROR(VLOOKUP(D3,DB!A:I,9,0),"")</f>
        <v>Latis</v>
      </c>
    </row>
    <row r="4" spans="1:16" ht="15" customHeight="1">
      <c r="A4" s="110" t="s">
        <v>39061</v>
      </c>
      <c r="B4" s="110" t="str">
        <f>IFERROR(VLOOKUP(D4,DB!A:K,11,0),"")</f>
        <v>R4</v>
      </c>
      <c r="C4" s="111">
        <v>1</v>
      </c>
      <c r="D4" s="107" t="s">
        <v>36334</v>
      </c>
      <c r="E4" s="112" t="s">
        <v>38964</v>
      </c>
      <c r="F4" s="113">
        <v>45931.942245370374</v>
      </c>
      <c r="G4" s="114">
        <f ca="1">IFERROR(NOW()-F4,"")</f>
        <v>0.13362013888399815</v>
      </c>
      <c r="H4" s="113">
        <v>45931.936539351853</v>
      </c>
      <c r="I4" s="110" t="str">
        <f>IFERROR(VLOOKUP(D4,DB!A:F,6,0),"")</f>
        <v>Generator-SG</v>
      </c>
      <c r="J4" s="110" t="str">
        <f>IFERROR(VLOOKUP(D4,DB!A:G,7,0),"")</f>
        <v>No BB Shifted</v>
      </c>
      <c r="K4" s="115" t="s">
        <v>39062</v>
      </c>
      <c r="L4" s="107" t="str">
        <f>IFERROR(VLOOKUP(D4,DB!A:I,9,0),"")</f>
        <v>Latis</v>
      </c>
    </row>
    <row r="5" spans="1:16" ht="15" customHeight="1">
      <c r="A5" s="110"/>
      <c r="B5" s="110" t="str">
        <f>IFERROR(VLOOKUP(D5,DB!A:K,11,0),"")</f>
        <v/>
      </c>
      <c r="C5" s="111"/>
      <c r="D5" s="107"/>
      <c r="E5" s="112"/>
      <c r="F5" s="113"/>
      <c r="G5" s="114">
        <f ca="1">IFERROR(NOW()-F5,"")</f>
        <v>45932.075865509258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45932.075865509258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45932.075865509258</v>
      </c>
      <c r="H7" s="113"/>
      <c r="I7" s="110" t="str">
        <f>IFERROR(VLOOKUP(D7,DB!A:F,6,0),"")</f>
        <v/>
      </c>
      <c r="J7" s="110" t="str">
        <f>IFERROR(VLOOKUP(D7,DB!A:G,7,0),"")</f>
        <v/>
      </c>
      <c r="K7" s="115"/>
      <c r="L7" s="107" t="str">
        <f>IFERROR(VLOOKUP(D7,DB!A:I,9,0),"")</f>
        <v/>
      </c>
    </row>
    <row r="8" spans="1:16" ht="15" customHeight="1">
      <c r="A8" s="110"/>
      <c r="B8" s="110" t="str">
        <f>IFERROR(VLOOKUP(D9,DB!A:K,11,0),"")</f>
        <v/>
      </c>
      <c r="C8" s="111"/>
      <c r="D8" s="143"/>
      <c r="E8" s="112"/>
      <c r="F8" s="113"/>
      <c r="G8" s="114">
        <f ca="1">IFERROR(NOW()-F8,"")</f>
        <v>45932.075865509258</v>
      </c>
      <c r="H8" s="113"/>
      <c r="I8" s="110" t="str">
        <f>IFERROR(VLOOKUP(D9,DB!A:F,6,0),"")</f>
        <v/>
      </c>
      <c r="J8" s="110" t="str">
        <f>IFERROR(VLOOKUP(D9,DB!A:G,7,0),"")</f>
        <v/>
      </c>
      <c r="K8" s="115"/>
      <c r="L8" s="107" t="str">
        <f>IFERROR(VLOOKUP(D9,DB!A:I,9,0),"")</f>
        <v/>
      </c>
    </row>
    <row r="9" spans="1:16" ht="15" customHeight="1">
      <c r="A9" s="110"/>
      <c r="B9" s="110" t="str">
        <f>IFERROR(VLOOKUP(#REF!,DB!A:K,11,0),"")</f>
        <v/>
      </c>
      <c r="C9" s="111"/>
      <c r="D9" s="107"/>
      <c r="E9" s="112"/>
      <c r="F9" s="113"/>
      <c r="G9" s="114">
        <f ca="1">IFERROR(NOW()-F9,"")</f>
        <v>45932.075865509258</v>
      </c>
      <c r="H9" s="113"/>
      <c r="I9" s="110" t="str">
        <f>IFERROR(VLOOKUP(#REF!,DB!A:F,6,0),"")</f>
        <v/>
      </c>
      <c r="J9" s="110" t="str">
        <f>IFERROR(VLOOKUP(#REF!,DB!A:G,7,0),"")</f>
        <v/>
      </c>
      <c r="K9" s="115"/>
      <c r="L9" s="107" t="str">
        <f>IFERROR(VLOOKUP(#REF!,DB!A:I,9,0),"")</f>
        <v/>
      </c>
    </row>
    <row r="10" spans="1:16" ht="15" customHeight="1">
      <c r="A10" s="110"/>
      <c r="B10" s="110" t="str">
        <f>IFERROR(VLOOKUP(D10,DB!A:K,11,0),"")</f>
        <v/>
      </c>
      <c r="C10" s="111"/>
      <c r="D10" s="107"/>
      <c r="E10" s="112"/>
      <c r="F10" s="113"/>
      <c r="G10" s="114">
        <f ca="1">IFERROR(NOW()-F10,"")</f>
        <v>45932.075865509258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45932.075865509258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45932.075865509258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45932.075865509258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45932.075865509258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45932.075865509258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45932.075865509258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45932.075865509258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45932.075865509258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45932.075865509258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45932.075865509258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45932.075865509258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45932.075865509258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45932.075865509258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45932.075865509258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45932.075865509258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45932.075865509258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45932.075865509258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45932.075865509258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6"/>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39063</v>
      </c>
      <c r="B2" s="37" t="str">
        <f>IFERROR(VLOOKUP(D2,DB!A:K,11,0),"")</f>
        <v>R5</v>
      </c>
      <c r="C2" s="37">
        <v>3</v>
      </c>
      <c r="D2" s="37" t="s">
        <v>36000</v>
      </c>
      <c r="E2" s="37" t="s">
        <v>38964</v>
      </c>
      <c r="F2" s="38">
        <v>45891.832060185188</v>
      </c>
      <c r="G2" s="39">
        <f t="shared" ref="G2" ca="1" si="0">IFERROR(NOW()-F2,"-")</f>
        <v>40.243805324069399</v>
      </c>
      <c r="H2" s="38">
        <v>45891.790393518517</v>
      </c>
      <c r="I2" s="37" t="str">
        <f>IFERROR(VLOOKUP(D2,DB!A:F,6,0),"")</f>
        <v>Generator-SG</v>
      </c>
      <c r="J2" s="37" t="str">
        <f>IFERROR(VLOOKUP(D2,DB!A:G,7,0),"")</f>
        <v>Vandalized</v>
      </c>
      <c r="K2" s="37" t="s">
        <v>39064</v>
      </c>
      <c r="L2" s="37" t="str">
        <f>IFERROR(VLOOKUP(D2,DB!A:I,9,0),"")</f>
        <v>Latis</v>
      </c>
      <c r="M2" s="139"/>
    </row>
    <row r="3" spans="1:13" ht="30.75">
      <c r="A3" s="37" t="s">
        <v>39065</v>
      </c>
      <c r="B3" s="37" t="str">
        <f>IFERROR(VLOOKUP(D3,DB!A:K,11,0),"")</f>
        <v>R5</v>
      </c>
      <c r="C3" s="37">
        <v>1</v>
      </c>
      <c r="D3" s="37" t="s">
        <v>31295</v>
      </c>
      <c r="E3" s="37" t="s">
        <v>38967</v>
      </c>
      <c r="F3" s="38">
        <v>45926.188877314817</v>
      </c>
      <c r="G3" s="39">
        <f ca="1">IFERROR(NOW()-F3,"-")</f>
        <v>5.8869881944410736</v>
      </c>
      <c r="H3" s="38">
        <v>45926.158159722225</v>
      </c>
      <c r="I3" s="37" t="str">
        <f>IFERROR(VLOOKUP(D3,DB!A:F,6,0),"")</f>
        <v>SCECO</v>
      </c>
      <c r="J3" s="37" t="str">
        <f>IFERROR(VLOOKUP(D3,DB!A:G,7,0),"")</f>
        <v>Good</v>
      </c>
      <c r="K3" s="37" t="s">
        <v>39066</v>
      </c>
      <c r="L3" s="37" t="str">
        <f>IFERROR(VLOOKUP(D3,DB!A:I,9,0),"")</f>
        <v>Latis</v>
      </c>
      <c r="M3" s="139"/>
    </row>
    <row r="4" spans="1:13" ht="15">
      <c r="A4" s="37"/>
      <c r="B4" s="37" t="str">
        <f>IFERROR(VLOOKUP(D4,DB!A:K,11,0),"")</f>
        <v/>
      </c>
      <c r="C4" s="37"/>
      <c r="D4" s="37"/>
      <c r="E4" s="37"/>
      <c r="F4" s="38"/>
      <c r="G4" s="39">
        <f ca="1">IFERROR(NOW()-F4,"-")</f>
        <v>45932.075865509258</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45932.075865509258</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45932.075865509258</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45932.075865509258</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45932.075865509258</v>
      </c>
      <c r="H8" s="38"/>
      <c r="I8" s="37" t="str">
        <f>IFERROR(VLOOKUP(D8,DB!A:F,6,0),"")</f>
        <v/>
      </c>
      <c r="J8" s="37" t="str">
        <f>IFERROR(VLOOKUP(D8,DB!A:G,7,0),"")</f>
        <v/>
      </c>
      <c r="K8" s="37"/>
      <c r="L8" s="37" t="str">
        <f>IFERROR(VLOOKUP(D8,DB!A:I,9,0),"")</f>
        <v/>
      </c>
      <c r="M8" s="139"/>
    </row>
    <row r="9" spans="1:13" ht="15.75">
      <c r="A9" s="37"/>
      <c r="B9" s="37" t="str">
        <f>IFERROR(VLOOKUP(D9,DB!A:K,11,0),"")</f>
        <v/>
      </c>
      <c r="C9" s="37"/>
      <c r="D9" s="144"/>
      <c r="E9" s="37"/>
      <c r="F9" s="38"/>
      <c r="G9" s="39">
        <f ca="1">IFERROR(NOW()-F9,"-")</f>
        <v>45932.075865509258</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45932.075865509258</v>
      </c>
      <c r="H10" s="38"/>
      <c r="I10" s="37" t="str">
        <f>IFERROR(VLOOKUP(D10,DB!A:F,6,0),"")</f>
        <v/>
      </c>
      <c r="J10" s="37" t="str">
        <f>IFERROR(VLOOKUP(D10,DB!A:G,7,0),"")</f>
        <v/>
      </c>
      <c r="K10" s="37"/>
      <c r="L10" s="37" t="str">
        <f>IFERROR(VLOOKUP(D10,DB!A:I,9,0),"")</f>
        <v/>
      </c>
      <c r="M10" s="139"/>
    </row>
    <row r="11" spans="1:13" ht="15">
      <c r="A11" s="92"/>
      <c r="B11" s="92" t="str">
        <f>IFERROR(VLOOKUP(D11,DB!A:K,11,0),"")</f>
        <v/>
      </c>
      <c r="C11" s="92"/>
      <c r="D11" s="92"/>
      <c r="E11" s="92"/>
      <c r="F11" s="134"/>
      <c r="G11" s="135">
        <f ca="1">IFERROR(NOW()-F11,"-")</f>
        <v>45932.075865509258</v>
      </c>
      <c r="H11" s="134"/>
      <c r="I11" s="92" t="str">
        <f>IFERROR(VLOOKUP(D11,DB!A:F,6,0),"")</f>
        <v/>
      </c>
      <c r="J11" s="92" t="str">
        <f>IFERROR(VLOOKUP(D11,DB!A:G,7,0),"")</f>
        <v/>
      </c>
      <c r="K11" s="92"/>
      <c r="L11" s="92" t="str">
        <f>IFERROR(VLOOKUP(D11,DB!A:I,9,0),"")</f>
        <v/>
      </c>
      <c r="M11" s="139"/>
    </row>
    <row r="12" spans="1:13" ht="15">
      <c r="A12" s="37"/>
      <c r="B12" s="37" t="str">
        <f>IFERROR(VLOOKUP(D12,DB!A:K,11,0),"")</f>
        <v/>
      </c>
      <c r="C12" s="37"/>
      <c r="D12" s="37"/>
      <c r="E12" s="37"/>
      <c r="F12" s="38"/>
      <c r="G12" s="39">
        <f ca="1">IFERROR(NOW()-F12,"-")</f>
        <v>45932.075865509258</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45932.075865509258</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45932.075865509258</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45932.075865509258</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45932.075865509258</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45932.075865509258</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45932.075865509258</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45932.075865509258</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45932.075865509258</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45932.075865509258</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45932.075865509258</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45932.075865509258</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45932.075865509258</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45932.075865509258</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45932.075865509258</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45932.075865509258</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45932.075865509258</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45932.075865509258</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45932.075865509258</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45932.075865509258</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45932.075865509258</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45932.075865509258</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45932.075865509258</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45932.075865509258</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45932.075865509258</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45932.075865509258</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45932.075865509258</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45932.075865509258</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45932.075865509258</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45932.075865509258</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45932.075865509258</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45932.075865509258</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45932.075865509258</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45932.075865509258</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45932.075865509258</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45932.075865509258</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45932.075865509258</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45932.075865509258</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45932.075865509258</v>
      </c>
      <c r="H50" s="38"/>
      <c r="I50" s="37" t="str">
        <f>IFERROR(VLOOKUP(D50,DB!A:F,6,0),"")</f>
        <v/>
      </c>
      <c r="J50" s="37" t="str">
        <f>IFERROR(VLOOKUP(D50,DB!A:G,7,0),"")</f>
        <v/>
      </c>
      <c r="K50" s="37"/>
      <c r="L50" s="37" t="str">
        <f>IFERROR(VLOOKUP(D50,DB!A:I,9,0),"")</f>
        <v/>
      </c>
      <c r="M50" s="139"/>
    </row>
    <row r="51" spans="1:13" ht="15">
      <c r="A51" s="92"/>
      <c r="B51" s="92" t="str">
        <f>IFERROR(VLOOKUP(D51,DB!A:K,11,0),"")</f>
        <v/>
      </c>
      <c r="C51" s="92"/>
      <c r="D51" s="92"/>
      <c r="E51" s="92"/>
      <c r="F51" s="134"/>
      <c r="G51" s="135">
        <f ca="1">IFERROR(NOW()-F51,"-")</f>
        <v>45932.075865509258</v>
      </c>
      <c r="H51" s="134"/>
      <c r="I51" s="92" t="str">
        <f>IFERROR(VLOOKUP(D51,DB!A:F,6,0),"")</f>
        <v/>
      </c>
      <c r="J51" s="92" t="str">
        <f>IFERROR(VLOOKUP(D51,DB!A:G,7,0),"")</f>
        <v/>
      </c>
      <c r="K51" s="92"/>
      <c r="L51" s="92" t="str">
        <f>IFERROR(VLOOKUP(D51,DB!A:I,9,0),"")</f>
        <v/>
      </c>
      <c r="M51" s="139"/>
    </row>
    <row r="52" spans="1:13" ht="15">
      <c r="A52" s="37"/>
      <c r="B52" s="37" t="str">
        <f>IFERROR(VLOOKUP(D52,DB!A:K,11,0),"")</f>
        <v/>
      </c>
      <c r="C52" s="37"/>
      <c r="D52" s="37"/>
      <c r="E52" s="37"/>
      <c r="F52" s="38"/>
      <c r="G52" s="39">
        <f ca="1">IFERROR(NOW()-F52,"-")</f>
        <v>45932.075865509258</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45932.075865509258</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45932.075865509258</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45932.075865509258</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45932.075865509258</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45932.075865509258</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45932.075865509258</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45932.075865509258</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45932.075865509258</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45932.075865509258</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45932.075865509258</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45932.075865509258</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45932.075865509258</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45932.075865509258</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45932.075865509258</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45932.075865509258</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45932.075865509258</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45932.075865509258</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45932.075865509258</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45932.075865509258</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45932.075865509258</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45932.075865509258</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45932.075865509258</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45932.075865509258</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45932.075865509258</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45932.075865509258</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45932.075865509258</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45932.075865509258</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45932.075865509258</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45932.075865509258</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45932.075865509258</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45932.075865509258</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45932.075865509258</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45932.075865509258</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45932.075865509258</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45932.075865509258</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45932.075865509258</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45932.075865509258</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45932.075865509258</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45932.075865509258</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45932.075865509258</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45932.075865509258</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45932.075865509258</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45932.075865509258</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45932.075865509258</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45932.075865509258</v>
      </c>
      <c r="H97" s="38"/>
      <c r="I97" s="37" t="str">
        <f>IFERROR(VLOOKUP(D97,DB!A:F,6,0),"")</f>
        <v/>
      </c>
      <c r="J97" s="37" t="str">
        <f>IFERROR(VLOOKUP(D97,DB!A:G,7,0),"")</f>
        <v/>
      </c>
      <c r="K97" s="37"/>
      <c r="L97" s="37" t="str">
        <f>IFERROR(VLOOKUP(D97,DB!A:I,9,0),"")</f>
        <v/>
      </c>
      <c r="M97" s="139"/>
    </row>
    <row r="98" spans="1:13" ht="15">
      <c r="A98" s="92"/>
      <c r="B98" s="92" t="str">
        <f>IFERROR(VLOOKUP(D98,DB!A:K,11,0),"")</f>
        <v/>
      </c>
      <c r="C98" s="92"/>
      <c r="D98" s="92"/>
      <c r="E98" s="92"/>
      <c r="F98" s="134"/>
      <c r="G98" s="135">
        <f ca="1">IFERROR(NOW()-F98,"-")</f>
        <v>45932.075865509258</v>
      </c>
      <c r="H98" s="134"/>
      <c r="I98" s="92" t="str">
        <f>IFERROR(VLOOKUP(D98,DB!A:F,6,0),"")</f>
        <v/>
      </c>
      <c r="J98" s="92" t="str">
        <f>IFERROR(VLOOKUP(D98,DB!A:G,7,0),"")</f>
        <v/>
      </c>
      <c r="K98" s="92"/>
      <c r="L98" s="92" t="str">
        <f>IFERROR(VLOOKUP(D98,DB!A:I,9,0),"")</f>
        <v/>
      </c>
      <c r="M98" s="139"/>
    </row>
    <row r="99" spans="1:13" ht="15">
      <c r="A99" s="92"/>
      <c r="B99" s="92" t="str">
        <f>IFERROR(VLOOKUP(D99,DB!A:K,11,0),"")</f>
        <v/>
      </c>
      <c r="C99" s="92"/>
      <c r="D99" s="92"/>
      <c r="E99" s="92"/>
      <c r="F99" s="134"/>
      <c r="G99" s="135">
        <f ca="1">IFERROR(NOW()-F99,"-")</f>
        <v>45932.075865509258</v>
      </c>
      <c r="H99" s="134"/>
      <c r="I99" s="92" t="str">
        <f>IFERROR(VLOOKUP(D99,DB!A:F,6,0),"")</f>
        <v/>
      </c>
      <c r="J99" s="92" t="str">
        <f>IFERROR(VLOOKUP(D99,DB!A:G,7,0),"")</f>
        <v/>
      </c>
      <c r="K99" s="92"/>
      <c r="L99" s="92" t="str">
        <f>IFERROR(VLOOKUP(D99,DB!A:I,9,0),"")</f>
        <v/>
      </c>
    </row>
    <row r="100" spans="1:13" ht="15">
      <c r="A100" s="37"/>
      <c r="B100" s="37" t="str">
        <f>IFERROR(VLOOKUP(D100,DB!A:K,11,0),"")</f>
        <v/>
      </c>
      <c r="C100" s="37"/>
      <c r="D100" s="37"/>
      <c r="E100" s="37"/>
      <c r="F100" s="38"/>
      <c r="G100" s="39">
        <f ca="1">IFERROR(NOW()-F100,"-")</f>
        <v>45932.075865509258</v>
      </c>
      <c r="H100" s="38"/>
      <c r="I100" s="37" t="str">
        <f>IFERROR(VLOOKUP(D100,DB!A:F,6,0),"")</f>
        <v/>
      </c>
      <c r="J100" s="37" t="str">
        <f>IFERROR(VLOOKUP(D100,DB!A:G,7,0),"")</f>
        <v/>
      </c>
      <c r="K100" s="37"/>
      <c r="L100" s="37" t="str">
        <f>IFERROR(VLOOKUP(D100,DB!A:I,9,0),"")</f>
        <v/>
      </c>
    </row>
    <row r="101" spans="1:13" ht="15">
      <c r="A101" s="37"/>
      <c r="B101" s="37" t="str">
        <f>IFERROR(VLOOKUP(D101,DB!A:K,11,0),"")</f>
        <v/>
      </c>
      <c r="C101" s="37"/>
      <c r="D101" s="37"/>
      <c r="E101" s="37"/>
      <c r="F101" s="38"/>
      <c r="G101" s="39">
        <f ca="1">IFERROR(NOW()-F101,"-")</f>
        <v>45932.075865509258</v>
      </c>
      <c r="H101" s="38"/>
      <c r="I101" s="37" t="str">
        <f>IFERROR(VLOOKUP(D101,DB!A:F,6,0),"")</f>
        <v/>
      </c>
      <c r="J101" s="37" t="str">
        <f>IFERROR(VLOOKUP(D101,DB!A:G,7,0),"")</f>
        <v/>
      </c>
      <c r="K101" s="37"/>
      <c r="L101" s="37" t="str">
        <f>IFERROR(VLOOKUP(D101,DB!A:I,9,0),"")</f>
        <v/>
      </c>
    </row>
    <row r="102" spans="1:13" ht="15">
      <c r="A102" s="37"/>
      <c r="B102" s="37" t="str">
        <f>IFERROR(VLOOKUP(D102,DB!A:K,11,0),"")</f>
        <v/>
      </c>
      <c r="C102" s="37"/>
      <c r="D102" s="37"/>
      <c r="E102" s="37"/>
      <c r="F102" s="38"/>
      <c r="G102" s="39">
        <f ca="1">IFERROR(NOW()-F102,"-")</f>
        <v>45932.075865509258</v>
      </c>
      <c r="H102" s="38"/>
      <c r="I102" s="37" t="str">
        <f>IFERROR(VLOOKUP(D102,DB!A:F,6,0),"")</f>
        <v/>
      </c>
      <c r="J102" s="37" t="str">
        <f>IFERROR(VLOOKUP(D102,DB!A:G,7,0),"")</f>
        <v/>
      </c>
      <c r="K102" s="37"/>
      <c r="L102" s="37" t="str">
        <f>IFERROR(VLOOKUP(D102,DB!A:I,9,0),"")</f>
        <v/>
      </c>
    </row>
    <row r="103" spans="1:13" ht="15">
      <c r="A103" s="37"/>
      <c r="B103" s="37" t="str">
        <f>IFERROR(VLOOKUP(D103,DB!A:K,11,0),"")</f>
        <v/>
      </c>
      <c r="C103" s="37"/>
      <c r="D103" s="37"/>
      <c r="E103" s="37"/>
      <c r="F103" s="38"/>
      <c r="G103" s="39">
        <f ca="1">IFERROR(NOW()-F103,"-")</f>
        <v>45932.075865509258</v>
      </c>
      <c r="H103" s="38"/>
      <c r="I103" s="37" t="str">
        <f>IFERROR(VLOOKUP(D103,DB!A:F,6,0),"")</f>
        <v/>
      </c>
      <c r="J103" s="37" t="str">
        <f>IFERROR(VLOOKUP(D103,DB!A:G,7,0),"")</f>
        <v/>
      </c>
      <c r="K103" s="37"/>
      <c r="L103" s="37" t="str">
        <f>IFERROR(VLOOKUP(D103,DB!A:I,9,0),"")</f>
        <v/>
      </c>
    </row>
    <row r="104" spans="1:13" ht="15">
      <c r="A104" s="37"/>
      <c r="B104" s="37" t="str">
        <f>IFERROR(VLOOKUP(D104,DB!A:K,11,0),"")</f>
        <v/>
      </c>
      <c r="C104" s="37"/>
      <c r="D104" s="37"/>
      <c r="E104" s="37"/>
      <c r="F104" s="38"/>
      <c r="G104" s="39">
        <f ca="1">IFERROR(NOW()-F104,"-")</f>
        <v>45932.075865509258</v>
      </c>
      <c r="H104" s="38"/>
      <c r="I104" s="37" t="str">
        <f>IFERROR(VLOOKUP(D104,DB!A:F,6,0),"")</f>
        <v/>
      </c>
      <c r="J104" s="37" t="str">
        <f>IFERROR(VLOOKUP(D104,DB!A:G,7,0),"")</f>
        <v/>
      </c>
      <c r="K104" s="37"/>
      <c r="L104" s="37" t="str">
        <f>IFERROR(VLOOKUP(D104,DB!A:I,9,0),"")</f>
        <v/>
      </c>
    </row>
    <row r="105" spans="1:13" ht="15">
      <c r="A105" s="37"/>
      <c r="B105" s="37" t="str">
        <f>IFERROR(VLOOKUP(D105,DB!A:K,11,0),"")</f>
        <v/>
      </c>
      <c r="C105" s="37"/>
      <c r="D105" s="37"/>
      <c r="E105" s="37"/>
      <c r="F105" s="38"/>
      <c r="G105" s="39">
        <f ca="1">IFERROR(NOW()-F105,"-")</f>
        <v>45932.075865509258</v>
      </c>
      <c r="H105" s="38"/>
      <c r="I105" s="37" t="str">
        <f>IFERROR(VLOOKUP(D105,DB!A:F,6,0),"")</f>
        <v/>
      </c>
      <c r="J105" s="37" t="str">
        <f>IFERROR(VLOOKUP(D105,DB!A:G,7,0),"")</f>
        <v/>
      </c>
      <c r="K105" s="37"/>
      <c r="L105" s="37" t="str">
        <f>IFERROR(VLOOKUP(D105,DB!A:I,9,0),"")</f>
        <v/>
      </c>
    </row>
    <row r="106" spans="1:13" ht="15">
      <c r="A106" s="37"/>
      <c r="B106" s="37" t="str">
        <f>IFERROR(VLOOKUP(D106,DB!A:K,11,0),"")</f>
        <v/>
      </c>
      <c r="C106" s="37"/>
      <c r="D106" s="37"/>
      <c r="E106" s="37"/>
      <c r="F106" s="38"/>
      <c r="G106" s="39">
        <f ca="1">IFERROR(NOW()-F106,"-")</f>
        <v>45932.075865509258</v>
      </c>
      <c r="H106" s="38"/>
      <c r="I106" s="37" t="str">
        <f>IFERROR(VLOOKUP(D106,DB!A:F,6,0),"")</f>
        <v/>
      </c>
      <c r="J106" s="37" t="str">
        <f>IFERROR(VLOOKUP(D106,DB!A:G,7,0),"")</f>
        <v/>
      </c>
      <c r="K106" s="37"/>
      <c r="L106" s="37" t="str">
        <f>IFERROR(VLOOKUP(D106,DB!A:I,9,0),"")</f>
        <v/>
      </c>
    </row>
    <row r="107" spans="1:13" ht="15">
      <c r="A107" s="37"/>
      <c r="B107" s="37" t="str">
        <f>IFERROR(VLOOKUP(D107,DB!A:K,11,0),"")</f>
        <v/>
      </c>
      <c r="C107" s="37"/>
      <c r="D107" s="37"/>
      <c r="E107" s="37"/>
      <c r="F107" s="38"/>
      <c r="G107" s="39">
        <f ca="1">IFERROR(NOW()-F107,"-")</f>
        <v>45932.075865509258</v>
      </c>
      <c r="H107" s="38"/>
      <c r="I107" s="37" t="str">
        <f>IFERROR(VLOOKUP(D107,DB!A:F,6,0),"")</f>
        <v/>
      </c>
      <c r="J107" s="37" t="str">
        <f>IFERROR(VLOOKUP(D107,DB!A:G,7,0),"")</f>
        <v/>
      </c>
      <c r="K107" s="37"/>
      <c r="L107" s="37" t="str">
        <f>IFERROR(VLOOKUP(D107,DB!A:I,9,0),"")</f>
        <v/>
      </c>
    </row>
    <row r="108" spans="1:13" ht="15">
      <c r="A108" s="37"/>
      <c r="B108" s="37" t="str">
        <f>IFERROR(VLOOKUP(D108,DB!A:K,11,0),"")</f>
        <v/>
      </c>
      <c r="C108" s="37"/>
      <c r="D108" s="37"/>
      <c r="E108" s="37"/>
      <c r="F108" s="38"/>
      <c r="G108" s="39">
        <f ca="1">IFERROR(NOW()-F108,"-")</f>
        <v>45932.075865509258</v>
      </c>
      <c r="H108" s="38"/>
      <c r="I108" s="37" t="str">
        <f>IFERROR(VLOOKUP(D108,DB!A:F,6,0),"")</f>
        <v/>
      </c>
      <c r="J108" s="37" t="str">
        <f>IFERROR(VLOOKUP(D108,DB!A:G,7,0),"")</f>
        <v/>
      </c>
      <c r="K108" s="37"/>
      <c r="L108" s="37" t="str">
        <f>IFERROR(VLOOKUP(D108,DB!A:I,9,0),"")</f>
        <v/>
      </c>
    </row>
    <row r="109" spans="1:13" ht="15">
      <c r="A109" s="37"/>
      <c r="B109" s="37" t="str">
        <f>IFERROR(VLOOKUP(D109,DB!A:K,11,0),"")</f>
        <v/>
      </c>
      <c r="C109" s="37"/>
      <c r="D109" s="37"/>
      <c r="E109" s="37"/>
      <c r="F109" s="38"/>
      <c r="G109" s="39">
        <f ca="1">IFERROR(NOW()-F109,"-")</f>
        <v>45932.075865509258</v>
      </c>
      <c r="H109" s="38"/>
      <c r="I109" s="37" t="str">
        <f>IFERROR(VLOOKUP(D109,DB!A:F,6,0),"")</f>
        <v/>
      </c>
      <c r="J109" s="37" t="str">
        <f>IFERROR(VLOOKUP(D109,DB!A:G,7,0),"")</f>
        <v/>
      </c>
      <c r="K109" s="37"/>
      <c r="L109" s="37" t="str">
        <f>IFERROR(VLOOKUP(D109,DB!A:I,9,0),"")</f>
        <v/>
      </c>
    </row>
    <row r="110" spans="1:13" ht="15">
      <c r="A110" s="37"/>
      <c r="B110" s="37" t="str">
        <f>IFERROR(VLOOKUP(D110,DB!A:K,11,0),"")</f>
        <v/>
      </c>
      <c r="C110" s="37"/>
      <c r="D110" s="37"/>
      <c r="E110" s="37"/>
      <c r="F110" s="38"/>
      <c r="G110" s="39">
        <f ca="1">IFERROR(NOW()-F110,"-")</f>
        <v>45932.075865509258</v>
      </c>
      <c r="H110" s="38"/>
      <c r="I110" s="37" t="str">
        <f>IFERROR(VLOOKUP(D110,DB!A:F,6,0),"")</f>
        <v/>
      </c>
      <c r="J110" s="37" t="str">
        <f>IFERROR(VLOOKUP(D110,DB!A:G,7,0),"")</f>
        <v/>
      </c>
      <c r="K110" s="37"/>
      <c r="L110" s="37" t="str">
        <f>IFERROR(VLOOKUP(D110,DB!A:I,9,0),"")</f>
        <v/>
      </c>
    </row>
    <row r="111" spans="1:13" ht="15">
      <c r="A111" s="37"/>
      <c r="B111" s="37" t="str">
        <f>IFERROR(VLOOKUP(D111,DB!A:K,11,0),"")</f>
        <v/>
      </c>
      <c r="C111" s="37"/>
      <c r="D111" s="37"/>
      <c r="E111" s="37"/>
      <c r="F111" s="38"/>
      <c r="G111" s="39">
        <f ca="1">IFERROR(NOW()-F111,"-")</f>
        <v>45932.075865509258</v>
      </c>
      <c r="H111" s="38"/>
      <c r="I111" s="37" t="str">
        <f>IFERROR(VLOOKUP(D111,DB!A:F,6,0),"")</f>
        <v/>
      </c>
      <c r="J111" s="37" t="str">
        <f>IFERROR(VLOOKUP(D111,DB!A:G,7,0),"")</f>
        <v/>
      </c>
      <c r="K111" s="37"/>
      <c r="L111" s="37" t="str">
        <f>IFERROR(VLOOKUP(D111,DB!A:I,9,0),"")</f>
        <v/>
      </c>
    </row>
    <row r="112" spans="1:13" ht="15">
      <c r="A112" s="37"/>
      <c r="B112" s="37" t="str">
        <f>IFERROR(VLOOKUP(D112,DB!A:K,11,0),"")</f>
        <v/>
      </c>
      <c r="C112" s="37"/>
      <c r="D112" s="37"/>
      <c r="E112" s="37"/>
      <c r="F112" s="38"/>
      <c r="G112" s="39">
        <f ca="1">IFERROR(NOW()-F112,"-")</f>
        <v>45932.075865509258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45932.075865509258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45932.075865509258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45932.075865509258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45932.075865509258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45932.075865509258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45932.075865509258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45932.075865509258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45932.075865509258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45932.075865509258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45932.075865509258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45932.075865509258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45932.075865509258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45932.075865509258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45932.075865509258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45932.075865509258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45932.075865509258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45932.075865509258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45932.075865509258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45932.075865509258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45932.075865509258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45932.075865509258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45932.075865509258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45932.075865509258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45932.075865509258</v>
      </c>
      <c r="H136" s="38"/>
      <c r="I136" s="37" t="str">
        <f>IFERROR(VLOOKUP(D136,DB!A:F,6,0),"")</f>
        <v/>
      </c>
      <c r="J136" s="37" t="str">
        <f>IFERROR(VLOOKUP(D136,DB!A:G,7,0),"")</f>
        <v/>
      </c>
      <c r="K136" s="37"/>
      <c r="L136" s="37" t="str">
        <f>IFERROR(VLOOKUP(D136,DB!A:I,9,0),"")</f>
        <v/>
      </c>
    </row>
    <row r="137" spans="1:12" ht="15">
      <c r="A137" s="92"/>
      <c r="B137" s="92" t="str">
        <f>IFERROR(VLOOKUP(D137,DB!A:K,11,0),"")</f>
        <v/>
      </c>
      <c r="C137" s="92"/>
      <c r="D137" s="92"/>
      <c r="E137" s="92"/>
      <c r="F137" s="134"/>
      <c r="G137" s="135">
        <f ca="1">IFERROR(NOW()-F137,"-")</f>
        <v>45932.075865509258</v>
      </c>
      <c r="H137" s="134"/>
      <c r="I137" s="92" t="str">
        <f>IFERROR(VLOOKUP(D137,DB!A:F,6,0),"")</f>
        <v/>
      </c>
      <c r="J137" s="92" t="str">
        <f>IFERROR(VLOOKUP(D137,DB!A:G,7,0),"")</f>
        <v/>
      </c>
      <c r="K137" s="92"/>
      <c r="L137" s="92" t="str">
        <f>IFERROR(VLOOKUP(D137,DB!A:I,9,0),"")</f>
        <v/>
      </c>
    </row>
    <row r="138" spans="1:12" ht="15">
      <c r="A138" s="37"/>
      <c r="B138" s="37" t="str">
        <f>IFERROR(VLOOKUP(D138,DB!A:K,11,0),"")</f>
        <v/>
      </c>
      <c r="C138" s="37"/>
      <c r="D138" s="37"/>
      <c r="E138" s="37"/>
      <c r="F138" s="38"/>
      <c r="G138" s="39">
        <f ca="1">IFERROR(NOW()-F138,"-")</f>
        <v>45932.075865509258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45932.075865509258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45932.075865509258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45932.075865509258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45932.075865509258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45932.075865509258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45932.075865509258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45932.075865509258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45932.075865509258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45932.075865509258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45932.075865509258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45932.075865509258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45932.075865509258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45932.075865509258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45932.075865509258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45932.075865509258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45932.075865509258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45932.075865509258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45932.075865509258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45932.075865509258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45932.075865509258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45932.075865509258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45932.075865509258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45932.075865509258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45932.075865509258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45932.075865509258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45932.075865509258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45932.075865509258</v>
      </c>
      <c r="H165" s="38"/>
      <c r="I165" s="37" t="str">
        <f>IFERROR(VLOOKUP(D165,DB!A:F,6,0),"")</f>
        <v/>
      </c>
      <c r="J165" s="37" t="str">
        <f>IFERROR(VLOOKUP(D165,DB!A:G,7,0),"")</f>
        <v/>
      </c>
      <c r="K165" s="37"/>
      <c r="L165" s="37" t="str">
        <f>IFERROR(VLOOKUP(D165,DB!A:I,9,0),"")</f>
        <v/>
      </c>
    </row>
    <row r="166" spans="1:12" ht="15">
      <c r="A166" s="92"/>
      <c r="B166" s="92" t="str">
        <f>IFERROR(VLOOKUP(D166,DB!A:K,11,0),"")</f>
        <v/>
      </c>
      <c r="C166" s="92"/>
      <c r="D166" s="92"/>
      <c r="E166" s="92"/>
      <c r="F166" s="134"/>
      <c r="G166" s="135">
        <f ca="1">IFERROR(NOW()-F166,"-")</f>
        <v>45932.075865509258</v>
      </c>
      <c r="H166" s="134"/>
      <c r="I166" s="92" t="str">
        <f>IFERROR(VLOOKUP(D166,DB!A:F,6,0),"")</f>
        <v/>
      </c>
      <c r="J166" s="92" t="str">
        <f>IFERROR(VLOOKUP(D166,DB!A:G,7,0),"")</f>
        <v/>
      </c>
      <c r="K166" s="92"/>
      <c r="L166" s="92" t="str">
        <f>IFERROR(VLOOKUP(D166,DB!A:I,9,0),"")</f>
        <v/>
      </c>
    </row>
    <row r="167" spans="1:12" ht="15">
      <c r="A167" s="37"/>
      <c r="B167" s="37" t="str">
        <f>IFERROR(VLOOKUP(D167,DB!A:K,11,0),"")</f>
        <v/>
      </c>
      <c r="C167" s="37"/>
      <c r="D167" s="37"/>
      <c r="E167" s="37"/>
      <c r="F167" s="38"/>
      <c r="G167" s="39">
        <f ca="1">IFERROR(NOW()-F167,"-")</f>
        <v>45932.075865509258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45932.075865509258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45932.075865509258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45932.075865509258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45932.075865509258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45932.075865509258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45932.075865509258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45932.075865509258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45932.075865509258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45932.075865509258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45932.075865509258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45932.075865509258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45932.075865509258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45932.075865509258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45932.075865509258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45932.075865509258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45932.075865509258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45932.075865509258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45932.075865509258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45932.075865509258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45932.075865509258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45932.075865509258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45932.075865509258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45932.075865509258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45932.075865509258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45932.075865509258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45932.075865509258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45932.075865509258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45932.075865509258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45932.075865509258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45932.075865509258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45932.075865509258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45932.075865509258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45932.075865509258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45932.075865509258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45932.075865509258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45932.075865509258</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45932.075865509258</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45932.075865509258</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45932.075865509258</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45932.075865509258</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45932.075865509258</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45932.075865509258</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45932.075865509258</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45932.075865509258</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45932.075865509258</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45932.075865509258</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45932.075865509258</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45932.075865509258</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45932.075865509258</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45932.075865509258</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45932.075865509258</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45932.075865509258</v>
      </c>
      <c r="H219" s="38"/>
      <c r="I219" s="37" t="str">
        <f>IFERROR(VLOOKUP(D219,DB!A:F,6,0),"")</f>
        <v/>
      </c>
      <c r="J219" s="37" t="str">
        <f>IFERROR(VLOOKUP(D219,DB!A:G,7,0),"")</f>
        <v/>
      </c>
      <c r="K219" s="37"/>
      <c r="L219" s="37" t="str">
        <f>IFERROR(VLOOKUP(D219,DB!A:I,9,0),"")</f>
        <v/>
      </c>
    </row>
    <row r="220" spans="1:12" ht="15">
      <c r="A220" s="92"/>
      <c r="B220" s="92" t="str">
        <f>IFERROR(VLOOKUP(D220,DB!A:K,11,0),"")</f>
        <v/>
      </c>
      <c r="C220" s="92"/>
      <c r="D220" s="92"/>
      <c r="E220" s="92"/>
      <c r="F220" s="134"/>
      <c r="G220" s="135">
        <f ca="1">IFERROR(NOW()-F220,"-")</f>
        <v>45932.075865509258</v>
      </c>
      <c r="H220" s="134"/>
      <c r="I220" s="92" t="str">
        <f>IFERROR(VLOOKUP(D220,DB!A:F,6,0),"")</f>
        <v/>
      </c>
      <c r="J220" s="92" t="str">
        <f>IFERROR(VLOOKUP(D220,DB!A:G,7,0),"")</f>
        <v/>
      </c>
      <c r="K220" s="92"/>
      <c r="L220" s="92" t="str">
        <f>IFERROR(VLOOKUP(D220,DB!A:I,9,0),"")</f>
        <v/>
      </c>
    </row>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5" ht="15"/>
    <row r="476" ht="15"/>
    <row r="477" ht="15"/>
    <row r="478" ht="15"/>
    <row r="479" ht="15"/>
    <row r="480" ht="15"/>
    <row r="481" ht="15"/>
    <row r="482" ht="15"/>
    <row r="483" ht="15"/>
    <row r="484" ht="15"/>
    <row r="485" ht="15"/>
    <row r="486" ht="15"/>
    <row r="487" ht="15"/>
    <row r="488" ht="15"/>
    <row r="490" ht="15"/>
    <row r="491" ht="15"/>
    <row r="492" ht="15"/>
    <row r="493" ht="15"/>
    <row r="494" ht="15"/>
    <row r="495" ht="15"/>
    <row r="497" ht="15"/>
    <row r="498" ht="15"/>
    <row r="499" ht="15"/>
    <row r="500" ht="15"/>
    <row r="501" ht="15"/>
    <row r="502" ht="15"/>
    <row r="503" ht="15"/>
    <row r="504"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9" ht="15"/>
    <row r="540" ht="15"/>
    <row r="541" ht="15"/>
    <row r="542" ht="15"/>
    <row r="543" ht="15"/>
    <row r="544" ht="15"/>
    <row r="545" ht="15"/>
    <row r="546" ht="15"/>
    <row r="547" ht="15"/>
    <row r="548" ht="15"/>
    <row r="550" ht="15"/>
    <row r="551" ht="15"/>
    <row r="552" ht="15"/>
    <row r="555" ht="15"/>
    <row r="556" ht="15"/>
    <row r="557" ht="15"/>
    <row r="558"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70" ht="15"/>
    <row r="871" ht="15"/>
    <row r="872" ht="15"/>
    <row r="873" ht="15"/>
    <row r="874" ht="15"/>
    <row r="875" ht="15"/>
    <row r="879" ht="15"/>
    <row r="880" ht="15"/>
    <row r="890" ht="15"/>
    <row r="895" ht="15"/>
    <row r="906" ht="15"/>
    <row r="907" ht="15"/>
    <row r="914" ht="15"/>
    <row r="915" ht="15"/>
    <row r="919" ht="15"/>
    <row r="920" ht="15"/>
    <row r="921" ht="15"/>
    <row r="928" ht="15"/>
    <row r="929" ht="15"/>
    <row r="930" ht="15"/>
    <row r="931" ht="15"/>
    <row r="933" ht="15"/>
    <row r="934" ht="15"/>
    <row r="935" ht="15"/>
    <row r="938" ht="15"/>
    <row r="939" ht="15"/>
    <row r="940" ht="15"/>
    <row r="941" ht="15"/>
    <row r="943" ht="15"/>
    <row r="944" ht="15"/>
    <row r="945" ht="15"/>
    <row r="946" ht="15"/>
    <row r="947" ht="15"/>
    <row r="948" ht="15"/>
    <row r="950" ht="15"/>
    <row r="951" ht="15"/>
    <row r="953" ht="15"/>
    <row r="954" ht="15"/>
    <row r="956" ht="15"/>
    <row r="957" ht="15"/>
    <row r="958" ht="15"/>
    <row r="960" ht="15"/>
    <row r="961" ht="15"/>
    <row r="962" ht="15"/>
    <row r="963" ht="15"/>
    <row r="964" ht="15"/>
    <row r="968" ht="15"/>
    <row r="969" ht="15"/>
    <row r="970" ht="15"/>
    <row r="971" ht="15"/>
    <row r="974" ht="15"/>
    <row r="975" ht="15"/>
    <row r="978" ht="15"/>
    <row r="1019" ht="15"/>
    <row r="1020" ht="15"/>
    <row r="1023" ht="15"/>
    <row r="1024" ht="15"/>
    <row r="1031" ht="15"/>
    <row r="1032" ht="15"/>
    <row r="1035" ht="15"/>
    <row r="1037" ht="15"/>
    <row r="1039" ht="15"/>
    <row r="1040" ht="15"/>
    <row r="1041" ht="15"/>
    <row r="1044" ht="15"/>
    <row r="1045" ht="15"/>
    <row r="1047" ht="15"/>
    <row r="1050" ht="15"/>
    <row r="1051" ht="15"/>
    <row r="1053" ht="15"/>
    <row r="1054" ht="15"/>
    <row r="1055" ht="15"/>
    <row r="1056" ht="15"/>
    <row r="1057" ht="15"/>
    <row r="1060" ht="15"/>
    <row r="1061" ht="15"/>
    <row r="1062" ht="15"/>
    <row r="1063" ht="15"/>
    <row r="1064" ht="15"/>
    <row r="1065" ht="15"/>
    <row r="1067" ht="15"/>
    <row r="1069" ht="15"/>
    <row r="1071" ht="15"/>
    <row r="1072" ht="15"/>
    <row r="1073" ht="15"/>
    <row r="1075" ht="15"/>
    <row r="1076" ht="15"/>
    <row r="1077" ht="15"/>
    <row r="1078" ht="15"/>
    <row r="1079" ht="15"/>
    <row r="1080" ht="15"/>
    <row r="1081" ht="15"/>
    <row r="1083" ht="15"/>
    <row r="1084" ht="15"/>
    <row r="1085" ht="15"/>
    <row r="1090" ht="15"/>
    <row r="1091" ht="15"/>
    <row r="1095" ht="15"/>
    <row r="1096" ht="15"/>
    <row r="1097" ht="15"/>
    <row r="1100" ht="15"/>
    <row r="1102" ht="15"/>
    <row r="1106" ht="15"/>
    <row r="1110" ht="15"/>
    <row r="1116" ht="15"/>
    <row r="1117" ht="15"/>
    <row r="1119" ht="15"/>
    <row r="1120" ht="15"/>
    <row r="1122" ht="15"/>
    <row r="1125" ht="15"/>
    <row r="1126" ht="15"/>
    <row r="1128" ht="15"/>
    <row r="1130" ht="15"/>
    <row r="1132" ht="15"/>
    <row r="1134" ht="15"/>
    <row r="1135" ht="15"/>
    <row r="1136" ht="15"/>
    <row r="1138" ht="15"/>
    <row r="1139" ht="15"/>
    <row r="1140" ht="15"/>
    <row r="1141" ht="15"/>
    <row r="1144" ht="15"/>
    <row r="1318" ht="15"/>
    <row r="1319" ht="15"/>
    <row r="1329" ht="15"/>
    <row r="1330" ht="15"/>
    <row r="1331" ht="15"/>
    <row r="1337" ht="15"/>
    <row r="1338" ht="15"/>
    <row r="1339" ht="15"/>
    <row r="1340" ht="15"/>
    <row r="1342" ht="15"/>
    <row r="1345" ht="15"/>
    <row r="1346" ht="15"/>
    <row r="1347" ht="15"/>
    <row r="1348" ht="15"/>
    <row r="1350" ht="15"/>
    <row r="1351" ht="15"/>
    <row r="1353" ht="15"/>
    <row r="1354" ht="15"/>
    <row r="1355" ht="15"/>
    <row r="1356" ht="15"/>
    <row r="1358" ht="15"/>
    <row r="1359" ht="15"/>
    <row r="1360" ht="15"/>
    <row r="1363" ht="15"/>
    <row r="1364" ht="15"/>
    <row r="1367" ht="15"/>
    <row r="1368" ht="15"/>
    <row r="1369" ht="15"/>
    <row r="1370" ht="15"/>
    <row r="1371" ht="15"/>
    <row r="1372" ht="15"/>
    <row r="1373" ht="15"/>
    <row r="1374" ht="15"/>
    <row r="1376" ht="15"/>
    <row r="1378" ht="15"/>
    <row r="1379" ht="15"/>
    <row r="1380" ht="15"/>
    <row r="1383" ht="15"/>
    <row r="1393" ht="15"/>
    <row r="1396" ht="15"/>
  </sheetData>
  <dataValidations count="2">
    <dataValidation allowBlank="1" showInputMessage="1" showErrorMessage="1" sqref="E1" xr:uid="{920C6338-E771-4DAE-8C89-92A9093EA4DE}"/>
    <dataValidation type="list" allowBlank="1" showInputMessage="1" showErrorMessage="1" sqref="E2:E2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39067</v>
      </c>
      <c r="B2" s="140" t="s">
        <v>5398</v>
      </c>
      <c r="C2" s="140">
        <v>1</v>
      </c>
      <c r="D2" s="140" t="s">
        <v>32861</v>
      </c>
      <c r="E2" s="140" t="s">
        <v>39068</v>
      </c>
      <c r="F2" s="141">
        <v>45929.14371527778</v>
      </c>
      <c r="G2" s="142">
        <f ca="1">IFERROR(NOW()-F2,"-")</f>
        <v>2.9321502314778627</v>
      </c>
      <c r="H2" s="140">
        <v>45929.455266203702</v>
      </c>
      <c r="I2" s="140" t="str">
        <f>IFERROR(VLOOKUP(D2,DB!A:F,6,0),"")</f>
        <v>SCECO</v>
      </c>
      <c r="J2" s="140" t="str">
        <f>IFERROR(VLOOKUP(D2,DB!A:G,7,0),"")</f>
        <v>In progress</v>
      </c>
      <c r="K2" s="140" t="s">
        <v>39069</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39070</v>
      </c>
      <c r="B3" s="140" t="s">
        <v>5398</v>
      </c>
      <c r="C3" s="140">
        <v>1</v>
      </c>
      <c r="D3" s="140" t="s">
        <v>34463</v>
      </c>
      <c r="E3" s="140" t="s">
        <v>39068</v>
      </c>
      <c r="F3" s="141">
        <v>45926.772847222222</v>
      </c>
      <c r="G3" s="142">
        <f ca="1">IFERROR(NOW()-F3,"-")</f>
        <v>5.3030182870352292</v>
      </c>
      <c r="H3" s="140">
        <v>45927.449074074102</v>
      </c>
      <c r="I3" s="140" t="str">
        <f>IFERROR(VLOOKUP(D3,DB!A:F,6,0),"")</f>
        <v>SCECO</v>
      </c>
      <c r="J3" s="140" t="str">
        <f>IFERROR(VLOOKUP(D3,DB!A:G,7,0),"")</f>
        <v>Weak</v>
      </c>
      <c r="K3" s="140" t="s">
        <v>39069</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39071</v>
      </c>
      <c r="B4" s="140" t="s">
        <v>5398</v>
      </c>
      <c r="C4" s="140">
        <v>1</v>
      </c>
      <c r="D4" s="140" t="s">
        <v>33408</v>
      </c>
      <c r="E4" s="140" t="s">
        <v>39068</v>
      </c>
      <c r="F4" s="141">
        <v>45931.800995370373</v>
      </c>
      <c r="G4" s="142">
        <f ca="1">IFERROR(NOW()-F4,"-")</f>
        <v>0.27487013888458023</v>
      </c>
      <c r="H4" s="141">
        <v>45931.881805555553</v>
      </c>
      <c r="I4" s="140" t="str">
        <f>IFERROR(VLOOKUP(D4,DB!A:F,6,0),"")</f>
        <v>SCECO</v>
      </c>
      <c r="J4" s="140" t="str">
        <f>IFERROR(VLOOKUP(D4,DB!A:G,7,0),"")</f>
        <v>Dead</v>
      </c>
      <c r="K4" s="140" t="s">
        <v>39069</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39072</v>
      </c>
      <c r="B5" s="140" t="str">
        <f>IFERROR(VLOOKUP(D5,DB!A:K,11,0),"")</f>
        <v>R6</v>
      </c>
      <c r="C5" s="140">
        <v>2</v>
      </c>
      <c r="D5" s="140" t="s">
        <v>38941</v>
      </c>
      <c r="E5" s="140" t="s">
        <v>39068</v>
      </c>
      <c r="F5" s="141">
        <v>45931.827256944445</v>
      </c>
      <c r="G5" s="142">
        <f ca="1">IFERROR(NOW()-F5,"-")</f>
        <v>0.24860856481245719</v>
      </c>
      <c r="H5" s="141">
        <v>45931.799745370372</v>
      </c>
      <c r="I5" s="140" t="str">
        <f>IFERROR(VLOOKUP(D5,DB!A:F,6,0),"")</f>
        <v>Generator-SG</v>
      </c>
      <c r="J5" s="140" t="str">
        <f>IFERROR(VLOOKUP(D5,DB!A:G,7,0),"")</f>
        <v>Vandalized</v>
      </c>
      <c r="K5" s="140" t="s">
        <v>39073</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0"/>
      <c r="G6" s="140">
        <f ca="1">IFERROR(NOW()-F6,"-")</f>
        <v>45932.075865509258</v>
      </c>
      <c r="H6" s="140"/>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21"/>
      <c r="B7" s="140" t="str">
        <f>IFERROR(VLOOKUP(D7,DB!A:K,11,0),"")</f>
        <v/>
      </c>
      <c r="C7" s="140"/>
      <c r="D7" s="140"/>
      <c r="E7" s="140"/>
      <c r="F7" s="140"/>
      <c r="G7" s="140">
        <f ca="1">IFERROR(NOW()-F7,"-")</f>
        <v>45932.075865509258</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45932.075865509258</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45932.075865509258</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45932.075865509258</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45932.075865509258</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45932.075865509258</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45932.075865509258</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45932.075865509258</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45932.075865509258</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45932.075865509258</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45932.075865509258</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45932.075865509258</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45932.075865509258</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45932.075865509258</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45932.075865509258</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45932.075865509258</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45932.075865509258</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45932.075865509258</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45932.075865509258</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45932.075865509258</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45932.075865509258</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45932.075865509258</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45932.075865509258</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45932.075865509258</v>
      </c>
      <c r="H30" s="140"/>
      <c r="I30" s="140" t="str">
        <f>IFERROR(VLOOKUP(D30,DB!A:F,6,0),"")</f>
        <v/>
      </c>
      <c r="J30" s="140" t="str">
        <f>IFERROR(VLOOKUP(D30,DB!A:G,7,0),"")</f>
        <v/>
      </c>
      <c r="K30" s="140"/>
      <c r="L30" s="140" t="str">
        <f>IFERROR(VLOOKUP(D30,DB!A:I,9,0),"")</f>
        <v/>
      </c>
    </row>
    <row r="31" spans="1:12" ht="31.5" customHeight="1">
      <c r="A31" s="121"/>
      <c r="B31" s="120" t="str">
        <f>IFERROR(VLOOKUP(D31,DB!A:K,11,0),"")</f>
        <v/>
      </c>
      <c r="C31" s="122"/>
      <c r="D31" s="120"/>
      <c r="E31" s="123"/>
      <c r="F31" s="124"/>
      <c r="G31" s="89">
        <f ca="1">IFERROR(NOW()-F31,"-")</f>
        <v>45932.075865509258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45932.075865509258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45932.075865509258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45932.075865509258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45932.075865509258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45932.075865509258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45932.075865509258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45932.075865509258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45932.075865509258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45932.075865509258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45932.075865509258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45932.075865509258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45932.075865509258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45932.075865509258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45932.075865509258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45932.075865509258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45932.075865509258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45932.075865509258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45932.075865509258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45932.075865509258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45932.075865509258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45932.075865509258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45932.075865509258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45932.075865509258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45932.075865509258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45932.075865509258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45932.075865509258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45932.075865509258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45932.075865509258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45932.075865509258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45932.075865509258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45932.075865509258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45932.075865509258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45932.075865509258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45932.075865509258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45932.075865509258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45932.075865509258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45932.075865509258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45932.075865509258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45932.075865509258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45932.075865509258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45932.075865509258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45932.075865509258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45932.075865509258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45932.075865509258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45932.075865509258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45932.075865509258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45932.075865509258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45932.075865509258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45932.075865509258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45932.075865509258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45932.075865509258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45932.075865509258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45932.075865509258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45932.075865509258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45932.075865509258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45932.075865509258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45932.075865509258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45932.075865509258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45932.075865509258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45932.075865509258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45932.075865509258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45932.075865509258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45932.075865509258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45932.075865509258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45932.075865509258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45932.075865509258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45932.075865509258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45932.075865509258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45932.075865509258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45932.075865509258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45932.075865509258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45932.075865509258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45932.075865509258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45932.075865509258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45932.075865509258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45932.075865509258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45932.075865509258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45932.075865509258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45932.075865509258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45932.075865509258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45932.075865509258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45932.075865509258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45932.075865509258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45932.075865509258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45932.075865509258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45932.075865509258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45932.075865509258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45932.075865509258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45932.075865509258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45932.075865509258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45932.075865509258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45932.075865509258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45932.075865509258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45932.075865509258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45932.075865509258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45932.075865509258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45932.075865509258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45932.075865509258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45932.075865509258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45932.075865509258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45932.075865509258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45932.075865509258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45932.075865509258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45932.075865509258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45932.075865509258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45932.075865509258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45932.075865509258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45932.075865509258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45932.075865509258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45932.075865509258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45932.075865509258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45932.075865509258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45932.075865509258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45932.075865509258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45932.075865509258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45932.075865509258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45932.075865509258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45932.075865509258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45932.075865509258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45932.075865509258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45932.075865509258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45932.075865509258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45932.075865509258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45932.075865509258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45932.075865509258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45932.075865509258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45932.075865509258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45932.075865509258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45932.075865509258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45932.075865509258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45932.075865509258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45932.075865509258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45932.075865509258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45932.075865509258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45932.075865509258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45932.075865509258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45932.075865509258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45932.075865509258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45932.075865509258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45932.075865509258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45932.075865509258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45932.075865509258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45932.075865509258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45932.075865509258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45932.075865509258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45932.075865509258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45932.075865509258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45932.075865509258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45932.075865509258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45932.075865509258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45932.075865509258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45932.075865509258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45932.075865509258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45932.075865509258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45932.075865509258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45932.075865509258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45932.075865509258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45932.075865509258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45932.075865509258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45932.075865509258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45932.075865509258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45932.075865509258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45932.075865509258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45932.075865509258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45932.075865509258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45932.075865509258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45932.075865509258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45932.075865509258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45932.075865509258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45932.075865509258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45932.075865509258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45932.075865509258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45932.075865509258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45932.075865509258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45932.075865509258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45932.075865509258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45932.075865509258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45932.075865509258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45932.075865509258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45932.075865509258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45932.075865509258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45932.075865509258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45932.075865509258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45932.075865509258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45932.075865509258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45932.075865509258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45932.075865509258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45932.075865509258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45932.075865509258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45932.075865509258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45932.075865509258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45932.075865509258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45932.075865509258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45932.075865509258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45932.075865509258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45932.075865509258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45932.075865509258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45932.075865509258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45932.075865509258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45932.075865509258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45932.075865509258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45932.075865509258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45932.075865509258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45932.075865509258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45932.075865509258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45932.075865509258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45932.075865509258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45932.075865509258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45932.075865509258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45932.075865509258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45932.075865509258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45932.075865509258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45932.075865509258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45932.075865509258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45932.075865509258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45932.075865509258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45932.075865509258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45932.075865509258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45932.075865509258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45932.075865509258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45932.075865509258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45932.075865509258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45932.075865509258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45932.075865509258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45932.075865509258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45932.075865509258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45932.075865509258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45932.075865509258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45932.075865509258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45932.075865509258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45932.075865509258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45932.075865509258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45932.075865509258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45932.075865509258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45932.075865509258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45932.075865509258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45932.075865509258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45932.075865509258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45932.075865509258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45932.075865509258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45932.075865509258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45932.075865509258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45932.075865509258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45932.075865509258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45932.075865509258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45932.075865509258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45932.075865509258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45932.075865509258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45932.075865509258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45932.075865509258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45932.075865509258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45932.075865509258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45932.075865509258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45932.075865509258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45932.075865509258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45932.075865509258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45932.075865509258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45932.075865509258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45932.075865509258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45932.075865509258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45932.075865509258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45932.075865509258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45932.075865509258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45932.075865509258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45932.075865509258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45932.075865509258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45932.075865509258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45932.075865509258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45932.075865509258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45932.075865509258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45932.075865509258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45932.075865509258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45932.075865509258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45932.075865509258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45932.075865509258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45932.075865509258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45932.075865509258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45932.075865509258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45932.075865509258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45932.075865509258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45932.075865509258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45932.075865509258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45932.075865509258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45932.075865509258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45932.075865509258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45932.075865509258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45932.075865509258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45932.075865509258</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45932.075865509258</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45932.075865509258</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45932.075865509258</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45932.075865509258</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45932.075865509258</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45932.075865509258</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45932.075865509258</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45932.075865509258</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45932.075865509258</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45932.075865509258</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45932.075865509258</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45932.075865509258</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45932.075865509258</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45932.075865509258</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45932.075865509258</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45932.075865509258</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45932.075865509258</v>
      </c>
      <c r="H336" s="124"/>
      <c r="I336" s="120" t="str">
        <f>IFERROR(VLOOKUP(D336,DB!A:F,6,0),"")</f>
        <v/>
      </c>
      <c r="J336" s="119" t="str">
        <f>IFERROR(VLOOKUP(D336,DB!A:G,7,0),"")</f>
        <v/>
      </c>
      <c r="K336" s="125"/>
      <c r="L336" s="126" t="str">
        <f>IFERROR(VLOOKUP(D336,DB!A:I,9,0),"")</f>
        <v/>
      </c>
    </row>
  </sheetData>
  <dataValidations count="2">
    <dataValidation allowBlank="1" showInputMessage="1" showErrorMessage="1" sqref="E1" xr:uid="{380493DB-286A-4683-AF55-C78F04945A49}"/>
    <dataValidation type="list" allowBlank="1" showInputMessage="1" showErrorMessage="1" sqref="D7:D15 E6:E33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2025-10-01T22:51:12Z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